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6" windowHeight="12300"/>
  </bookViews>
  <sheets>
    <sheet name="Таблица Спартакиада 2023" sheetId="1" r:id="rId1"/>
  </sheets>
  <definedNames>
    <definedName name="_xlnm._FilterDatabase" localSheetId="0" hidden="1">'Таблица Спартакиада 2023'!$A$2:$AW$73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AW63"/>
  <c r="AU63"/>
  <c r="AS63"/>
  <c r="AQ63"/>
  <c r="AO63"/>
  <c r="AM63"/>
  <c r="AK63"/>
  <c r="AI63"/>
  <c r="AG63"/>
  <c r="AE63"/>
  <c r="AC63"/>
  <c r="AA63"/>
  <c r="W63"/>
  <c r="U63"/>
  <c r="S63"/>
  <c r="Q63"/>
  <c r="M63"/>
  <c r="K63"/>
  <c r="Y47"/>
  <c r="F63" l="1"/>
  <c r="D63" s="1"/>
  <c r="U47"/>
  <c r="AW60"/>
  <c r="AU60"/>
  <c r="AS60"/>
  <c r="AQ60"/>
  <c r="AO60"/>
  <c r="AM60"/>
  <c r="AK60"/>
  <c r="AI60"/>
  <c r="AG60"/>
  <c r="AE60"/>
  <c r="AC60"/>
  <c r="AA60"/>
  <c r="Y60"/>
  <c r="W60"/>
  <c r="U60"/>
  <c r="Q60"/>
  <c r="O60"/>
  <c r="M60"/>
  <c r="K60"/>
  <c r="S47"/>
  <c r="Q27"/>
  <c r="F60" l="1"/>
  <c r="D60" s="1"/>
  <c r="K59"/>
  <c r="H18" l="1"/>
  <c r="H19" s="1"/>
  <c r="I5"/>
  <c r="H5"/>
  <c r="M8" l="1"/>
  <c r="AW71" l="1"/>
  <c r="AU71"/>
  <c r="AS71"/>
  <c r="AQ71"/>
  <c r="AO71"/>
  <c r="AM71"/>
  <c r="AK71"/>
  <c r="AI71"/>
  <c r="AG71"/>
  <c r="AE71"/>
  <c r="AC71"/>
  <c r="AA71"/>
  <c r="Y71"/>
  <c r="S71"/>
  <c r="U71"/>
  <c r="W71"/>
  <c r="Q71"/>
  <c r="M71"/>
  <c r="AW70"/>
  <c r="AU70"/>
  <c r="AS70"/>
  <c r="AQ70"/>
  <c r="AO70"/>
  <c r="AM70"/>
  <c r="AK70"/>
  <c r="AI70"/>
  <c r="AG70"/>
  <c r="AE70"/>
  <c r="AC70"/>
  <c r="AA70"/>
  <c r="Y70"/>
  <c r="S70"/>
  <c r="U70"/>
  <c r="W70"/>
  <c r="Q70"/>
  <c r="M70"/>
  <c r="K70"/>
  <c r="Q56"/>
  <c r="Q50"/>
  <c r="AW50"/>
  <c r="O50"/>
  <c r="K50"/>
  <c r="AW30"/>
  <c r="AU30"/>
  <c r="AS30"/>
  <c r="AQ30"/>
  <c r="AO30"/>
  <c r="AM30"/>
  <c r="AK30"/>
  <c r="AI30"/>
  <c r="AG30"/>
  <c r="AE30"/>
  <c r="AC30"/>
  <c r="AA30"/>
  <c r="Y30"/>
  <c r="S30"/>
  <c r="U30"/>
  <c r="W30"/>
  <c r="K44"/>
  <c r="K51"/>
  <c r="AW51"/>
  <c r="AU51"/>
  <c r="AS51"/>
  <c r="AQ51"/>
  <c r="AO51"/>
  <c r="AM51"/>
  <c r="AK51"/>
  <c r="AI51"/>
  <c r="AG51"/>
  <c r="AE51"/>
  <c r="AC51"/>
  <c r="AA51"/>
  <c r="Y51"/>
  <c r="S51"/>
  <c r="U51"/>
  <c r="W51"/>
  <c r="Q51"/>
  <c r="O51"/>
  <c r="M51"/>
  <c r="AW43"/>
  <c r="AU43"/>
  <c r="AS43"/>
  <c r="AQ43"/>
  <c r="AO43"/>
  <c r="AM43"/>
  <c r="AK43"/>
  <c r="AI43"/>
  <c r="AG43"/>
  <c r="AE43"/>
  <c r="AC43"/>
  <c r="AA43"/>
  <c r="Y43"/>
  <c r="S43"/>
  <c r="U43"/>
  <c r="W43"/>
  <c r="Q43"/>
  <c r="O43"/>
  <c r="M43"/>
  <c r="K43"/>
  <c r="Q47"/>
  <c r="F71" l="1"/>
  <c r="D71" s="1"/>
  <c r="F70"/>
  <c r="D70" s="1"/>
  <c r="F50"/>
  <c r="D50" s="1"/>
  <c r="F30"/>
  <c r="F51"/>
  <c r="F43"/>
  <c r="D43" s="1"/>
  <c r="D30" l="1"/>
  <c r="D51"/>
  <c r="M44" l="1"/>
  <c r="M47" l="1"/>
  <c r="AW47"/>
  <c r="O47"/>
  <c r="K47"/>
  <c r="K54"/>
  <c r="AW54"/>
  <c r="AU54"/>
  <c r="AS54"/>
  <c r="AQ54"/>
  <c r="AO54"/>
  <c r="AM54"/>
  <c r="AK54"/>
  <c r="AI54"/>
  <c r="AG54"/>
  <c r="AE54"/>
  <c r="AC54"/>
  <c r="AA54"/>
  <c r="Y54"/>
  <c r="S54"/>
  <c r="U54"/>
  <c r="W54"/>
  <c r="Q54"/>
  <c r="O54"/>
  <c r="M54"/>
  <c r="AW44"/>
  <c r="AU44"/>
  <c r="AS44"/>
  <c r="AQ44"/>
  <c r="AO44"/>
  <c r="AM44"/>
  <c r="AK44"/>
  <c r="AI44"/>
  <c r="AG44"/>
  <c r="AE44"/>
  <c r="AC44"/>
  <c r="AA44"/>
  <c r="Y44"/>
  <c r="S44"/>
  <c r="U44"/>
  <c r="W44"/>
  <c r="Q44"/>
  <c r="O44"/>
  <c r="K49"/>
  <c r="O59"/>
  <c r="AW59"/>
  <c r="AU59"/>
  <c r="AS59"/>
  <c r="AQ59"/>
  <c r="AO59"/>
  <c r="AM59"/>
  <c r="AK59"/>
  <c r="AI59"/>
  <c r="AG59"/>
  <c r="AE59"/>
  <c r="AC59"/>
  <c r="AA59"/>
  <c r="Y59"/>
  <c r="S59"/>
  <c r="U59"/>
  <c r="W59"/>
  <c r="Q59"/>
  <c r="M59"/>
  <c r="AW46"/>
  <c r="AU46"/>
  <c r="AS46"/>
  <c r="AQ46"/>
  <c r="AO46"/>
  <c r="AM46"/>
  <c r="AK46"/>
  <c r="AI46"/>
  <c r="AG46"/>
  <c r="AE46"/>
  <c r="AC46"/>
  <c r="AA46"/>
  <c r="Y46"/>
  <c r="S46"/>
  <c r="U46"/>
  <c r="W46"/>
  <c r="Q46"/>
  <c r="O46"/>
  <c r="M46"/>
  <c r="AW62"/>
  <c r="AU62"/>
  <c r="AS62"/>
  <c r="AQ62"/>
  <c r="AO62"/>
  <c r="AM62"/>
  <c r="AK62"/>
  <c r="AI62"/>
  <c r="AG62"/>
  <c r="AE62"/>
  <c r="AC62"/>
  <c r="AA62"/>
  <c r="Y62"/>
  <c r="S62"/>
  <c r="U62"/>
  <c r="W62"/>
  <c r="Q62"/>
  <c r="M62"/>
  <c r="O58"/>
  <c r="O57"/>
  <c r="O61"/>
  <c r="O52"/>
  <c r="O53"/>
  <c r="O65"/>
  <c r="O64"/>
  <c r="O66"/>
  <c r="O67"/>
  <c r="O55"/>
  <c r="O68"/>
  <c r="O69"/>
  <c r="O56"/>
  <c r="M28"/>
  <c r="F47" l="1"/>
  <c r="D47" s="1"/>
  <c r="F54"/>
  <c r="D54" s="1"/>
  <c r="F44"/>
  <c r="F59"/>
  <c r="D59" s="1"/>
  <c r="F46"/>
  <c r="D46" s="1"/>
  <c r="F62"/>
  <c r="D62" s="1"/>
  <c r="D44" l="1"/>
  <c r="K8"/>
  <c r="K28" l="1"/>
  <c r="AW28"/>
  <c r="AU28"/>
  <c r="AS28"/>
  <c r="AQ28"/>
  <c r="AO28"/>
  <c r="AM28"/>
  <c r="AK28"/>
  <c r="AI28"/>
  <c r="AG28"/>
  <c r="AE28"/>
  <c r="AC28"/>
  <c r="AA28"/>
  <c r="Y28"/>
  <c r="W28"/>
  <c r="Q28"/>
  <c r="F28" l="1"/>
  <c r="M53"/>
  <c r="K53"/>
  <c r="D28" l="1"/>
  <c r="K52"/>
  <c r="AW27" l="1"/>
  <c r="AU27"/>
  <c r="AS27"/>
  <c r="AQ27"/>
  <c r="AO27"/>
  <c r="AM27"/>
  <c r="AK27"/>
  <c r="AI27"/>
  <c r="AG27"/>
  <c r="AE27"/>
  <c r="AC27"/>
  <c r="AA27"/>
  <c r="Y27"/>
  <c r="S27"/>
  <c r="U27"/>
  <c r="W27"/>
  <c r="O27"/>
  <c r="M27"/>
  <c r="K27"/>
  <c r="M48"/>
  <c r="M57"/>
  <c r="M49"/>
  <c r="M65"/>
  <c r="M69"/>
  <c r="M13"/>
  <c r="M35"/>
  <c r="M72"/>
  <c r="M66"/>
  <c r="AW61"/>
  <c r="AU61"/>
  <c r="AS61"/>
  <c r="AQ61"/>
  <c r="AO61"/>
  <c r="AM61"/>
  <c r="AK61"/>
  <c r="AI61"/>
  <c r="AG61"/>
  <c r="AE61"/>
  <c r="AC61"/>
  <c r="AA61"/>
  <c r="Y61"/>
  <c r="S61"/>
  <c r="U61"/>
  <c r="W61"/>
  <c r="Q61"/>
  <c r="M58"/>
  <c r="AW32"/>
  <c r="AU32"/>
  <c r="AS32"/>
  <c r="AQ32"/>
  <c r="AO32"/>
  <c r="AM32"/>
  <c r="AK32"/>
  <c r="AI32"/>
  <c r="AG32"/>
  <c r="AE32"/>
  <c r="AC32"/>
  <c r="AA32"/>
  <c r="Y32"/>
  <c r="S32"/>
  <c r="U32"/>
  <c r="W32"/>
  <c r="O32"/>
  <c r="M32"/>
  <c r="AW22"/>
  <c r="AU22"/>
  <c r="AS22"/>
  <c r="AQ22"/>
  <c r="AO22"/>
  <c r="AM22"/>
  <c r="AK22"/>
  <c r="AI22"/>
  <c r="AG22"/>
  <c r="AE22"/>
  <c r="AC22"/>
  <c r="AA22"/>
  <c r="Y22"/>
  <c r="W22"/>
  <c r="Q22"/>
  <c r="M34"/>
  <c r="AW8"/>
  <c r="AU8"/>
  <c r="AS8"/>
  <c r="AQ8"/>
  <c r="AO8"/>
  <c r="AM8"/>
  <c r="AK8"/>
  <c r="AI8"/>
  <c r="AG8"/>
  <c r="AE8"/>
  <c r="AC8"/>
  <c r="AA8"/>
  <c r="S8"/>
  <c r="U8"/>
  <c r="W8"/>
  <c r="Q8"/>
  <c r="O8"/>
  <c r="F32" l="1"/>
  <c r="F22"/>
  <c r="F27"/>
  <c r="F61"/>
  <c r="D61" s="1"/>
  <c r="F8"/>
  <c r="D8" s="1"/>
  <c r="K58"/>
  <c r="AW58"/>
  <c r="AU58"/>
  <c r="AS58"/>
  <c r="AQ58"/>
  <c r="AO58"/>
  <c r="AM58"/>
  <c r="AK58"/>
  <c r="AI58"/>
  <c r="AG58"/>
  <c r="AE58"/>
  <c r="AC58"/>
  <c r="AA58"/>
  <c r="Y58"/>
  <c r="S58"/>
  <c r="U58"/>
  <c r="W58"/>
  <c r="Q58"/>
  <c r="K26"/>
  <c r="K35"/>
  <c r="AW35"/>
  <c r="AU35"/>
  <c r="AS35"/>
  <c r="AQ35"/>
  <c r="AO35"/>
  <c r="AM35"/>
  <c r="AK35"/>
  <c r="AI35"/>
  <c r="AG35"/>
  <c r="AE35"/>
  <c r="AC35"/>
  <c r="AA35"/>
  <c r="Y35"/>
  <c r="S35"/>
  <c r="U35"/>
  <c r="W35"/>
  <c r="Q35"/>
  <c r="O35"/>
  <c r="AW26"/>
  <c r="AU26"/>
  <c r="AS26"/>
  <c r="AQ26"/>
  <c r="AO26"/>
  <c r="AM26"/>
  <c r="AK26"/>
  <c r="AI26"/>
  <c r="AG26"/>
  <c r="AE26"/>
  <c r="AC26"/>
  <c r="AA26"/>
  <c r="Y26"/>
  <c r="S26"/>
  <c r="W26"/>
  <c r="Q26"/>
  <c r="O26"/>
  <c r="K33"/>
  <c r="K31"/>
  <c r="AW33"/>
  <c r="AU33"/>
  <c r="AS33"/>
  <c r="AQ33"/>
  <c r="AO33"/>
  <c r="AM33"/>
  <c r="AK33"/>
  <c r="AI33"/>
  <c r="AG33"/>
  <c r="AE33"/>
  <c r="AC33"/>
  <c r="AA33"/>
  <c r="W33"/>
  <c r="Q33"/>
  <c r="M33"/>
  <c r="AW29"/>
  <c r="AU29"/>
  <c r="AS29"/>
  <c r="AQ29"/>
  <c r="AO29"/>
  <c r="AM29"/>
  <c r="AK29"/>
  <c r="AI29"/>
  <c r="AG29"/>
  <c r="AE29"/>
  <c r="AC29"/>
  <c r="AA29"/>
  <c r="Y29"/>
  <c r="W29"/>
  <c r="Q29"/>
  <c r="AW31"/>
  <c r="AU31"/>
  <c r="AS31"/>
  <c r="AQ31"/>
  <c r="AO31"/>
  <c r="AM31"/>
  <c r="AK31"/>
  <c r="AI31"/>
  <c r="AG31"/>
  <c r="AE31"/>
  <c r="AC31"/>
  <c r="AA31"/>
  <c r="W31"/>
  <c r="Q31"/>
  <c r="O31"/>
  <c r="M31"/>
  <c r="AW34"/>
  <c r="AU34"/>
  <c r="AS34"/>
  <c r="AQ34"/>
  <c r="AO34"/>
  <c r="AM34"/>
  <c r="AK34"/>
  <c r="AI34"/>
  <c r="AG34"/>
  <c r="AE34"/>
  <c r="AC34"/>
  <c r="AA34"/>
  <c r="Y34"/>
  <c r="S34"/>
  <c r="U34"/>
  <c r="W34"/>
  <c r="O34"/>
  <c r="K34"/>
  <c r="D27" l="1"/>
  <c r="D22"/>
  <c r="D32"/>
  <c r="F58"/>
  <c r="D58" s="1"/>
  <c r="F35"/>
  <c r="F26"/>
  <c r="F31"/>
  <c r="F33"/>
  <c r="F29"/>
  <c r="F34"/>
  <c r="K72"/>
  <c r="D34" l="1"/>
  <c r="D29"/>
  <c r="D33"/>
  <c r="D35"/>
  <c r="D31"/>
  <c r="D26"/>
  <c r="AU73"/>
  <c r="AS73"/>
  <c r="AQ73"/>
  <c r="AO73"/>
  <c r="AM73"/>
  <c r="AK73"/>
  <c r="AI73"/>
  <c r="AG73"/>
  <c r="AE73"/>
  <c r="AC73"/>
  <c r="AA73"/>
  <c r="Y73"/>
  <c r="S73"/>
  <c r="U73"/>
  <c r="W73"/>
  <c r="Q73"/>
  <c r="O73"/>
  <c r="M73"/>
  <c r="K73"/>
  <c r="AW73"/>
  <c r="AU67"/>
  <c r="AS67"/>
  <c r="AQ67"/>
  <c r="AO67"/>
  <c r="AM67"/>
  <c r="AK67"/>
  <c r="AI67"/>
  <c r="AG67"/>
  <c r="AE67"/>
  <c r="AC67"/>
  <c r="AA67"/>
  <c r="Y67"/>
  <c r="S67"/>
  <c r="U67"/>
  <c r="W67"/>
  <c r="Q67"/>
  <c r="M67"/>
  <c r="K67"/>
  <c r="AW67"/>
  <c r="AU69"/>
  <c r="AS69"/>
  <c r="AQ69"/>
  <c r="AO69"/>
  <c r="AM69"/>
  <c r="AK69"/>
  <c r="AI69"/>
  <c r="AG69"/>
  <c r="AE69"/>
  <c r="AC69"/>
  <c r="AA69"/>
  <c r="Y69"/>
  <c r="S69"/>
  <c r="U69"/>
  <c r="W69"/>
  <c r="Q69"/>
  <c r="AW69"/>
  <c r="AU55"/>
  <c r="AS55"/>
  <c r="AQ55"/>
  <c r="AO55"/>
  <c r="AM55"/>
  <c r="AK55"/>
  <c r="AI55"/>
  <c r="AG55"/>
  <c r="AE55"/>
  <c r="AC55"/>
  <c r="AA55"/>
  <c r="Y55"/>
  <c r="S55"/>
  <c r="W55"/>
  <c r="Q55"/>
  <c r="M55"/>
  <c r="K55"/>
  <c r="AW55"/>
  <c r="AU68"/>
  <c r="AS68"/>
  <c r="AQ68"/>
  <c r="AO68"/>
  <c r="AM68"/>
  <c r="AK68"/>
  <c r="AI68"/>
  <c r="AG68"/>
  <c r="AE68"/>
  <c r="AC68"/>
  <c r="AA68"/>
  <c r="Y68"/>
  <c r="S68"/>
  <c r="U68"/>
  <c r="W68"/>
  <c r="Q68"/>
  <c r="M68"/>
  <c r="K68"/>
  <c r="AW68"/>
  <c r="AU72"/>
  <c r="AS72"/>
  <c r="AQ72"/>
  <c r="AO72"/>
  <c r="AM72"/>
  <c r="AK72"/>
  <c r="AI72"/>
  <c r="AG72"/>
  <c r="AE72"/>
  <c r="AC72"/>
  <c r="AA72"/>
  <c r="Y72"/>
  <c r="S72"/>
  <c r="U72"/>
  <c r="W72"/>
  <c r="Q72"/>
  <c r="AW72"/>
  <c r="AU66"/>
  <c r="AS66"/>
  <c r="AQ66"/>
  <c r="AO66"/>
  <c r="AM66"/>
  <c r="AK66"/>
  <c r="AI66"/>
  <c r="AG66"/>
  <c r="AE66"/>
  <c r="AC66"/>
  <c r="AA66"/>
  <c r="Y66"/>
  <c r="S66"/>
  <c r="U66"/>
  <c r="W66"/>
  <c r="Q66"/>
  <c r="K66"/>
  <c r="AW66"/>
  <c r="AU53"/>
  <c r="AS53"/>
  <c r="AQ53"/>
  <c r="AO53"/>
  <c r="AM53"/>
  <c r="AK53"/>
  <c r="AI53"/>
  <c r="AG53"/>
  <c r="AE53"/>
  <c r="AC53"/>
  <c r="AA53"/>
  <c r="Y53"/>
  <c r="S53"/>
  <c r="U53"/>
  <c r="W53"/>
  <c r="Q53"/>
  <c r="AW53"/>
  <c r="AU52"/>
  <c r="AS52"/>
  <c r="AQ52"/>
  <c r="AO52"/>
  <c r="AM52"/>
  <c r="AK52"/>
  <c r="AI52"/>
  <c r="AG52"/>
  <c r="AE52"/>
  <c r="AC52"/>
  <c r="AA52"/>
  <c r="Y52"/>
  <c r="S52"/>
  <c r="U52"/>
  <c r="W52"/>
  <c r="Q52"/>
  <c r="M52"/>
  <c r="AW52"/>
  <c r="AU42"/>
  <c r="AS42"/>
  <c r="AQ42"/>
  <c r="AO42"/>
  <c r="AM42"/>
  <c r="AK42"/>
  <c r="AI42"/>
  <c r="AG42"/>
  <c r="AE42"/>
  <c r="AC42"/>
  <c r="AA42"/>
  <c r="Y42"/>
  <c r="S42"/>
  <c r="U42"/>
  <c r="W42"/>
  <c r="Q42"/>
  <c r="O42"/>
  <c r="M42"/>
  <c r="K42"/>
  <c r="AW42"/>
  <c r="AU57"/>
  <c r="AS57"/>
  <c r="AQ57"/>
  <c r="AO57"/>
  <c r="AM57"/>
  <c r="AK57"/>
  <c r="AI57"/>
  <c r="AG57"/>
  <c r="AE57"/>
  <c r="AC57"/>
  <c r="AA57"/>
  <c r="Y57"/>
  <c r="S57"/>
  <c r="U57"/>
  <c r="W57"/>
  <c r="Q57"/>
  <c r="AW57"/>
  <c r="K56"/>
  <c r="AW56"/>
  <c r="AU48"/>
  <c r="AS48"/>
  <c r="AQ48"/>
  <c r="AO48"/>
  <c r="AM48"/>
  <c r="AK48"/>
  <c r="AI48"/>
  <c r="AG48"/>
  <c r="AE48"/>
  <c r="AC48"/>
  <c r="AA48"/>
  <c r="Y48"/>
  <c r="S48"/>
  <c r="U48"/>
  <c r="W48"/>
  <c r="K48"/>
  <c r="AW48"/>
  <c r="AU39"/>
  <c r="AS39"/>
  <c r="AQ39"/>
  <c r="AO39"/>
  <c r="AM39"/>
  <c r="AK39"/>
  <c r="AI39"/>
  <c r="AG39"/>
  <c r="AE39"/>
  <c r="AC39"/>
  <c r="AA39"/>
  <c r="Y39"/>
  <c r="S39"/>
  <c r="U39"/>
  <c r="W39"/>
  <c r="Q39"/>
  <c r="O39"/>
  <c r="M39"/>
  <c r="K39"/>
  <c r="AW39"/>
  <c r="AU65"/>
  <c r="AS65"/>
  <c r="AQ65"/>
  <c r="AO65"/>
  <c r="AM65"/>
  <c r="AK65"/>
  <c r="AI65"/>
  <c r="AG65"/>
  <c r="AE65"/>
  <c r="AC65"/>
  <c r="AA65"/>
  <c r="Y65"/>
  <c r="S65"/>
  <c r="U65"/>
  <c r="W65"/>
  <c r="Q65"/>
  <c r="K65"/>
  <c r="AW65"/>
  <c r="AU64"/>
  <c r="AS64"/>
  <c r="AQ64"/>
  <c r="AO64"/>
  <c r="AM64"/>
  <c r="AK64"/>
  <c r="AI64"/>
  <c r="AG64"/>
  <c r="AE64"/>
  <c r="AC64"/>
  <c r="AA64"/>
  <c r="Y64"/>
  <c r="S64"/>
  <c r="U64"/>
  <c r="W64"/>
  <c r="Q64"/>
  <c r="K64"/>
  <c r="AW64"/>
  <c r="AU37"/>
  <c r="AS37"/>
  <c r="AQ37"/>
  <c r="AO37"/>
  <c r="AM37"/>
  <c r="AK37"/>
  <c r="AI37"/>
  <c r="AG37"/>
  <c r="AE37"/>
  <c r="AC37"/>
  <c r="AA37"/>
  <c r="Y37"/>
  <c r="S37"/>
  <c r="U37"/>
  <c r="W37"/>
  <c r="Q37"/>
  <c r="O37"/>
  <c r="M37"/>
  <c r="K37"/>
  <c r="AW37"/>
  <c r="AU40"/>
  <c r="AS40"/>
  <c r="AQ40"/>
  <c r="AO40"/>
  <c r="AM40"/>
  <c r="AK40"/>
  <c r="AI40"/>
  <c r="AG40"/>
  <c r="AE40"/>
  <c r="AC40"/>
  <c r="AA40"/>
  <c r="Y40"/>
  <c r="S40"/>
  <c r="U40"/>
  <c r="W40"/>
  <c r="Q40"/>
  <c r="O40"/>
  <c r="M40"/>
  <c r="K40"/>
  <c r="AW40"/>
  <c r="AU24"/>
  <c r="AS24"/>
  <c r="AQ24"/>
  <c r="AO24"/>
  <c r="AM24"/>
  <c r="AK24"/>
  <c r="AI24"/>
  <c r="AG24"/>
  <c r="AE24"/>
  <c r="AC24"/>
  <c r="AA24"/>
  <c r="Y24"/>
  <c r="S24"/>
  <c r="U24"/>
  <c r="W24"/>
  <c r="Q24"/>
  <c r="O24"/>
  <c r="M24"/>
  <c r="K24"/>
  <c r="AW24"/>
  <c r="AU18"/>
  <c r="AS18"/>
  <c r="AQ18"/>
  <c r="AO18"/>
  <c r="AM18"/>
  <c r="AK18"/>
  <c r="AI18"/>
  <c r="AG18"/>
  <c r="AE18"/>
  <c r="AC18"/>
  <c r="AA18"/>
  <c r="Y18"/>
  <c r="S18"/>
  <c r="U18"/>
  <c r="W18"/>
  <c r="Q18"/>
  <c r="O18"/>
  <c r="M18"/>
  <c r="K18"/>
  <c r="AW18"/>
  <c r="AU15"/>
  <c r="AS15"/>
  <c r="AQ15"/>
  <c r="AO15"/>
  <c r="AM15"/>
  <c r="AK15"/>
  <c r="AI15"/>
  <c r="AG15"/>
  <c r="AE15"/>
  <c r="AC15"/>
  <c r="AA15"/>
  <c r="Y15"/>
  <c r="S15"/>
  <c r="U15"/>
  <c r="W15"/>
  <c r="Q15"/>
  <c r="O15"/>
  <c r="M15"/>
  <c r="K15"/>
  <c r="AW15"/>
  <c r="AU25"/>
  <c r="AS25"/>
  <c r="AQ25"/>
  <c r="AO25"/>
  <c r="AM25"/>
  <c r="AK25"/>
  <c r="AI25"/>
  <c r="AG25"/>
  <c r="AE25"/>
  <c r="AC25"/>
  <c r="AA25"/>
  <c r="Y25"/>
  <c r="S25"/>
  <c r="U25"/>
  <c r="W25"/>
  <c r="Q25"/>
  <c r="O25"/>
  <c r="M25"/>
  <c r="K25"/>
  <c r="AW25"/>
  <c r="AU21"/>
  <c r="AS21"/>
  <c r="AQ21"/>
  <c r="AO21"/>
  <c r="AM21"/>
  <c r="AK21"/>
  <c r="AI21"/>
  <c r="AG21"/>
  <c r="AE21"/>
  <c r="AC21"/>
  <c r="AA21"/>
  <c r="Y21"/>
  <c r="S21"/>
  <c r="U21"/>
  <c r="W21"/>
  <c r="Q21"/>
  <c r="O21"/>
  <c r="M21"/>
  <c r="K21"/>
  <c r="AW21"/>
  <c r="AU45"/>
  <c r="AS45"/>
  <c r="AQ45"/>
  <c r="AO45"/>
  <c r="AM45"/>
  <c r="AK45"/>
  <c r="AI45"/>
  <c r="AG45"/>
  <c r="AE45"/>
  <c r="AC45"/>
  <c r="AA45"/>
  <c r="Y45"/>
  <c r="S45"/>
  <c r="U45"/>
  <c r="W45"/>
  <c r="Q45"/>
  <c r="O45"/>
  <c r="M45"/>
  <c r="K45"/>
  <c r="AW45"/>
  <c r="AU19"/>
  <c r="AS19"/>
  <c r="AQ19"/>
  <c r="AO19"/>
  <c r="AM19"/>
  <c r="AK19"/>
  <c r="AI19"/>
  <c r="AG19"/>
  <c r="AE19"/>
  <c r="AC19"/>
  <c r="AA19"/>
  <c r="Y19"/>
  <c r="S19"/>
  <c r="U19"/>
  <c r="W19"/>
  <c r="Q19"/>
  <c r="O19"/>
  <c r="M19"/>
  <c r="K19"/>
  <c r="AW19"/>
  <c r="AU20"/>
  <c r="AS20"/>
  <c r="AQ20"/>
  <c r="AO20"/>
  <c r="AM20"/>
  <c r="AK20"/>
  <c r="AI20"/>
  <c r="AG20"/>
  <c r="AE20"/>
  <c r="AC20"/>
  <c r="AA20"/>
  <c r="Y20"/>
  <c r="S20"/>
  <c r="U20"/>
  <c r="W20"/>
  <c r="Q20"/>
  <c r="O20"/>
  <c r="M20"/>
  <c r="K20"/>
  <c r="AW20"/>
  <c r="AU38"/>
  <c r="AS38"/>
  <c r="AQ38"/>
  <c r="AO38"/>
  <c r="AM38"/>
  <c r="AK38"/>
  <c r="AI38"/>
  <c r="AG38"/>
  <c r="AE38"/>
  <c r="AC38"/>
  <c r="AA38"/>
  <c r="Y38"/>
  <c r="S38"/>
  <c r="U38"/>
  <c r="W38"/>
  <c r="Q38"/>
  <c r="O38"/>
  <c r="M38"/>
  <c r="AW38"/>
  <c r="AU23"/>
  <c r="AS23"/>
  <c r="AQ23"/>
  <c r="AO23"/>
  <c r="AM23"/>
  <c r="AK23"/>
  <c r="AI23"/>
  <c r="AG23"/>
  <c r="AE23"/>
  <c r="AC23"/>
  <c r="AA23"/>
  <c r="Y23"/>
  <c r="S23"/>
  <c r="U23"/>
  <c r="W23"/>
  <c r="Q23"/>
  <c r="O23"/>
  <c r="M23"/>
  <c r="K23"/>
  <c r="AW23"/>
  <c r="AU11"/>
  <c r="AS11"/>
  <c r="AQ11"/>
  <c r="AO11"/>
  <c r="AM11"/>
  <c r="AK11"/>
  <c r="AI11"/>
  <c r="AG11"/>
  <c r="AE11"/>
  <c r="AC11"/>
  <c r="AA11"/>
  <c r="Y11"/>
  <c r="S11"/>
  <c r="W11"/>
  <c r="O11"/>
  <c r="M11"/>
  <c r="AW11"/>
  <c r="AU36"/>
  <c r="AS36"/>
  <c r="AQ36"/>
  <c r="AO36"/>
  <c r="AM36"/>
  <c r="AK36"/>
  <c r="AI36"/>
  <c r="AG36"/>
  <c r="AE36"/>
  <c r="AC36"/>
  <c r="AA36"/>
  <c r="Y36"/>
  <c r="S36"/>
  <c r="U36"/>
  <c r="W36"/>
  <c r="Q36"/>
  <c r="O36"/>
  <c r="M36"/>
  <c r="K36"/>
  <c r="AW36"/>
  <c r="AU16"/>
  <c r="AS16"/>
  <c r="AQ16"/>
  <c r="AO16"/>
  <c r="AM16"/>
  <c r="AK16"/>
  <c r="AI16"/>
  <c r="AG16"/>
  <c r="AE16"/>
  <c r="AC16"/>
  <c r="AA16"/>
  <c r="Y16"/>
  <c r="S16"/>
  <c r="U16"/>
  <c r="W16"/>
  <c r="Q16"/>
  <c r="O16"/>
  <c r="M16"/>
  <c r="K16"/>
  <c r="AW16"/>
  <c r="AU14"/>
  <c r="AS14"/>
  <c r="AQ14"/>
  <c r="AO14"/>
  <c r="AM14"/>
  <c r="AK14"/>
  <c r="AI14"/>
  <c r="AG14"/>
  <c r="AE14"/>
  <c r="AC14"/>
  <c r="AA14"/>
  <c r="Y14"/>
  <c r="S14"/>
  <c r="U14"/>
  <c r="W14"/>
  <c r="Q14"/>
  <c r="O14"/>
  <c r="K14"/>
  <c r="AW14"/>
  <c r="AU6"/>
  <c r="AS6"/>
  <c r="AQ6"/>
  <c r="AO6"/>
  <c r="AM6"/>
  <c r="AK6"/>
  <c r="AI6"/>
  <c r="AG6"/>
  <c r="AE6"/>
  <c r="AC6"/>
  <c r="AA6"/>
  <c r="Y6"/>
  <c r="S6"/>
  <c r="U6"/>
  <c r="W6"/>
  <c r="Q6"/>
  <c r="O6"/>
  <c r="M6"/>
  <c r="K6"/>
  <c r="AW6"/>
  <c r="AU13"/>
  <c r="AS13"/>
  <c r="AQ13"/>
  <c r="AO13"/>
  <c r="AM13"/>
  <c r="AK13"/>
  <c r="AI13"/>
  <c r="AG13"/>
  <c r="AE13"/>
  <c r="AC13"/>
  <c r="AA13"/>
  <c r="Y13"/>
  <c r="S13"/>
  <c r="U13"/>
  <c r="W13"/>
  <c r="Q13"/>
  <c r="O13"/>
  <c r="K13"/>
  <c r="AW13"/>
  <c r="AU49"/>
  <c r="AS49"/>
  <c r="AQ49"/>
  <c r="AO49"/>
  <c r="AM49"/>
  <c r="AK49"/>
  <c r="AI49"/>
  <c r="AG49"/>
  <c r="AE49"/>
  <c r="AC49"/>
  <c r="AA49"/>
  <c r="Y49"/>
  <c r="S49"/>
  <c r="U49"/>
  <c r="W49"/>
  <c r="Q49"/>
  <c r="AW49"/>
  <c r="AU10"/>
  <c r="AS10"/>
  <c r="AQ10"/>
  <c r="AO10"/>
  <c r="AM10"/>
  <c r="AK10"/>
  <c r="AI10"/>
  <c r="AG10"/>
  <c r="AE10"/>
  <c r="AC10"/>
  <c r="AA10"/>
  <c r="Y10"/>
  <c r="S10"/>
  <c r="U10"/>
  <c r="W10"/>
  <c r="Q10"/>
  <c r="O10"/>
  <c r="K10"/>
  <c r="AW10"/>
  <c r="AU7"/>
  <c r="AS7"/>
  <c r="AQ7"/>
  <c r="AO7"/>
  <c r="AM7"/>
  <c r="AK7"/>
  <c r="AI7"/>
  <c r="AG7"/>
  <c r="AE7"/>
  <c r="AC7"/>
  <c r="AA7"/>
  <c r="Y7"/>
  <c r="S7"/>
  <c r="W7"/>
  <c r="O7"/>
  <c r="M7"/>
  <c r="K7"/>
  <c r="AW7"/>
  <c r="AU9"/>
  <c r="AS9"/>
  <c r="AQ9"/>
  <c r="AO9"/>
  <c r="AM9"/>
  <c r="AK9"/>
  <c r="AI9"/>
  <c r="AG9"/>
  <c r="AE9"/>
  <c r="AC9"/>
  <c r="AA9"/>
  <c r="Y9"/>
  <c r="S9"/>
  <c r="U9"/>
  <c r="W9"/>
  <c r="Q9"/>
  <c r="O9"/>
  <c r="M9"/>
  <c r="K9"/>
  <c r="AW9"/>
  <c r="AU12"/>
  <c r="AS12"/>
  <c r="AQ12"/>
  <c r="AO12"/>
  <c r="AM12"/>
  <c r="AK12"/>
  <c r="AI12"/>
  <c r="AG12"/>
  <c r="AE12"/>
  <c r="AC12"/>
  <c r="AA12"/>
  <c r="Y12"/>
  <c r="S12"/>
  <c r="U12"/>
  <c r="W12"/>
  <c r="Q12"/>
  <c r="O12"/>
  <c r="M12"/>
  <c r="K12"/>
  <c r="AW12"/>
  <c r="AU5"/>
  <c r="AS5"/>
  <c r="AQ5"/>
  <c r="AO5"/>
  <c r="AM5"/>
  <c r="AK5"/>
  <c r="AI5"/>
  <c r="AG5"/>
  <c r="AE5"/>
  <c r="AC5"/>
  <c r="AA5"/>
  <c r="Y5"/>
  <c r="S5"/>
  <c r="U5"/>
  <c r="W5"/>
  <c r="Q5"/>
  <c r="O5"/>
  <c r="M5"/>
  <c r="K5"/>
  <c r="AW5"/>
  <c r="F18" l="1"/>
  <c r="F56"/>
  <c r="F57"/>
  <c r="D57" s="1"/>
  <c r="F42"/>
  <c r="D42" s="1"/>
  <c r="F53"/>
  <c r="D53" s="1"/>
  <c r="F68"/>
  <c r="D68" s="1"/>
  <c r="F67"/>
  <c r="D67" s="1"/>
  <c r="F48"/>
  <c r="D48" s="1"/>
  <c r="F9"/>
  <c r="D9" s="1"/>
  <c r="F5"/>
  <c r="F45"/>
  <c r="F25"/>
  <c r="F10"/>
  <c r="D10" s="1"/>
  <c r="F49"/>
  <c r="D49" s="1"/>
  <c r="F6"/>
  <c r="D6" s="1"/>
  <c r="F16"/>
  <c r="D16" s="1"/>
  <c r="F11"/>
  <c r="D11" s="1"/>
  <c r="F38"/>
  <c r="F19"/>
  <c r="D19" s="1"/>
  <c r="F24"/>
  <c r="F40"/>
  <c r="F64"/>
  <c r="D64" s="1"/>
  <c r="F39"/>
  <c r="F7"/>
  <c r="D7" s="1"/>
  <c r="F13"/>
  <c r="D13" s="1"/>
  <c r="F14"/>
  <c r="D14" s="1"/>
  <c r="F36"/>
  <c r="F23"/>
  <c r="F15"/>
  <c r="F52"/>
  <c r="D52" s="1"/>
  <c r="F66"/>
  <c r="D66" s="1"/>
  <c r="F69"/>
  <c r="F21"/>
  <c r="F12"/>
  <c r="D12" s="1"/>
  <c r="F72"/>
  <c r="D72" s="1"/>
  <c r="F55"/>
  <c r="D55" s="1"/>
  <c r="F20"/>
  <c r="F37"/>
  <c r="F65"/>
  <c r="D65" s="1"/>
  <c r="G63" l="1"/>
  <c r="G60"/>
  <c r="D38"/>
  <c r="D36"/>
  <c r="D21"/>
  <c r="D37"/>
  <c r="D18"/>
  <c r="G18"/>
  <c r="D20"/>
  <c r="D40"/>
  <c r="D23"/>
  <c r="D24"/>
  <c r="D25"/>
  <c r="G71"/>
  <c r="G70"/>
  <c r="D56"/>
  <c r="G50"/>
  <c r="D69"/>
  <c r="G51"/>
  <c r="G43"/>
  <c r="D45"/>
  <c r="G47"/>
  <c r="G54"/>
  <c r="G44"/>
  <c r="G59"/>
  <c r="G62"/>
  <c r="G46"/>
  <c r="G61"/>
  <c r="G8"/>
  <c r="G58"/>
  <c r="D5"/>
  <c r="G67"/>
  <c r="G56"/>
  <c r="G72"/>
  <c r="G16"/>
  <c r="G68"/>
  <c r="G69"/>
  <c r="G11"/>
  <c r="G66"/>
  <c r="G14"/>
  <c r="G48"/>
  <c r="G9"/>
  <c r="D39"/>
  <c r="G19"/>
  <c r="G55"/>
  <c r="G52"/>
  <c r="G57"/>
  <c r="G65"/>
  <c r="G13"/>
  <c r="G45"/>
  <c r="G42"/>
  <c r="G12"/>
  <c r="D15"/>
  <c r="G49"/>
  <c r="G15"/>
  <c r="G6"/>
  <c r="G10"/>
  <c r="G5"/>
  <c r="G7"/>
  <c r="G64"/>
  <c r="G53"/>
  <c r="E63" l="1"/>
  <c r="E60"/>
  <c r="E15"/>
  <c r="E37"/>
  <c r="E18"/>
  <c r="E30"/>
  <c r="E28"/>
  <c r="E32"/>
  <c r="E22"/>
  <c r="E27"/>
  <c r="E26"/>
  <c r="E33"/>
  <c r="E29"/>
  <c r="E34"/>
  <c r="E31"/>
  <c r="E35"/>
  <c r="E38"/>
  <c r="E40"/>
  <c r="E25"/>
  <c r="E21"/>
  <c r="E24"/>
  <c r="E36"/>
  <c r="E39"/>
  <c r="E20"/>
  <c r="E23"/>
  <c r="E19"/>
  <c r="E6"/>
  <c r="E13"/>
  <c r="E14"/>
  <c r="E10"/>
  <c r="E12"/>
  <c r="E8"/>
  <c r="E7"/>
  <c r="E16"/>
  <c r="E11"/>
  <c r="E9"/>
  <c r="E70"/>
  <c r="E71"/>
  <c r="E50"/>
  <c r="E65"/>
  <c r="E44"/>
  <c r="E43"/>
  <c r="E51"/>
  <c r="E47"/>
  <c r="E54"/>
  <c r="E59"/>
  <c r="E46"/>
  <c r="E62"/>
  <c r="E45"/>
  <c r="E5"/>
  <c r="E52"/>
  <c r="E64"/>
  <c r="E61"/>
  <c r="E58"/>
  <c r="E48"/>
  <c r="E72"/>
  <c r="E49"/>
  <c r="E66"/>
  <c r="E53"/>
  <c r="E42"/>
  <c r="E69"/>
  <c r="E67"/>
  <c r="E68"/>
  <c r="E56"/>
  <c r="E55"/>
  <c r="E57"/>
  <c r="H42" l="1"/>
  <c r="H43" s="1"/>
  <c r="I6" l="1"/>
  <c r="I7" s="1"/>
  <c r="I8" l="1"/>
  <c r="I9"/>
  <c r="I10" s="1"/>
  <c r="I11" s="1"/>
  <c r="I12" s="1"/>
  <c r="I13" s="1"/>
  <c r="I14" s="1"/>
  <c r="I15" s="1"/>
  <c r="I16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H6"/>
  <c r="H7" s="1"/>
  <c r="H8" s="1"/>
  <c r="H9" s="1"/>
  <c r="H10" s="1"/>
  <c r="H11" s="1"/>
  <c r="H12" s="1"/>
  <c r="H13" s="1"/>
  <c r="H14" s="1"/>
  <c r="H15" s="1"/>
  <c r="H16" s="1"/>
  <c r="H20" l="1"/>
  <c r="H21" s="1"/>
  <c r="H22" s="1"/>
  <c r="H23" s="1"/>
  <c r="H24" s="1"/>
  <c r="H25" s="1"/>
  <c r="H26" s="1"/>
  <c r="H27" s="1"/>
  <c r="H28" s="1"/>
  <c r="H29" s="1"/>
  <c r="H30" s="1"/>
  <c r="H44"/>
  <c r="H45"/>
  <c r="H46"/>
  <c r="H47" s="1"/>
  <c r="H48" s="1"/>
  <c r="I31" l="1"/>
  <c r="I32"/>
  <c r="I33"/>
  <c r="I34"/>
  <c r="I35"/>
  <c r="I36"/>
  <c r="I37"/>
  <c r="I38"/>
  <c r="I39"/>
  <c r="I40"/>
  <c r="I42"/>
  <c r="I43"/>
  <c r="I44" s="1"/>
  <c r="I45" s="1"/>
  <c r="I46" s="1"/>
  <c r="I47" s="1"/>
  <c r="I48" s="1"/>
  <c r="I49" s="1"/>
  <c r="I50" s="1"/>
  <c r="I51" s="1"/>
  <c r="I52" s="1"/>
  <c r="I53" s="1"/>
  <c r="I54" s="1"/>
  <c r="I55" s="1"/>
  <c r="I56" s="1"/>
  <c r="I57" s="1"/>
  <c r="I58" s="1"/>
  <c r="H31"/>
  <c r="H32"/>
  <c r="H33"/>
  <c r="H34"/>
  <c r="H35"/>
  <c r="H36"/>
  <c r="H37"/>
  <c r="H38"/>
  <c r="H39"/>
  <c r="H40"/>
  <c r="I59" l="1"/>
  <c r="I60"/>
  <c r="I61" s="1"/>
  <c r="I62" l="1"/>
  <c r="I63"/>
  <c r="I64" s="1"/>
  <c r="I65" s="1"/>
  <c r="I66" s="1"/>
  <c r="I67" l="1"/>
  <c r="I68"/>
  <c r="I69" s="1"/>
  <c r="I70" s="1"/>
  <c r="I71" l="1"/>
  <c r="I72"/>
  <c r="H49"/>
  <c r="H50"/>
  <c r="H51"/>
  <c r="H52"/>
  <c r="H53"/>
  <c r="H54"/>
  <c r="H55"/>
  <c r="H56"/>
  <c r="H57"/>
  <c r="H58"/>
  <c r="H60"/>
  <c r="H61"/>
  <c r="H63"/>
  <c r="H64"/>
  <c r="H65"/>
  <c r="H66"/>
  <c r="H68"/>
  <c r="H69"/>
  <c r="H70"/>
  <c r="H71"/>
  <c r="H72"/>
  <c r="H62"/>
  <c r="H67"/>
  <c r="H59"/>
</calcChain>
</file>

<file path=xl/sharedStrings.xml><?xml version="1.0" encoding="utf-8"?>
<sst xmlns="http://schemas.openxmlformats.org/spreadsheetml/2006/main" count="220" uniqueCount="139">
  <si>
    <t>Лыжи</t>
  </si>
  <si>
    <t>Пулевая стрельба</t>
  </si>
  <si>
    <t>Настольный теннис</t>
  </si>
  <si>
    <t>Эстафетное плавание</t>
  </si>
  <si>
    <t>Шахматы</t>
  </si>
  <si>
    <t>Волейбол</t>
  </si>
  <si>
    <t>Эстафетный бег 4х100</t>
  </si>
  <si>
    <t>Двоеборье</t>
  </si>
  <si>
    <t>Северная ходьба</t>
  </si>
  <si>
    <t>Бадминтон</t>
  </si>
  <si>
    <t>Миди-Футбол</t>
  </si>
  <si>
    <t>Мини-Футбол</t>
  </si>
  <si>
    <t>Силовое многоборье</t>
  </si>
  <si>
    <t>Городки</t>
  </si>
  <si>
    <t>Спортинг-Компакт</t>
  </si>
  <si>
    <t>Спортивный полиатлон</t>
  </si>
  <si>
    <t>Гиря</t>
  </si>
  <si>
    <t>Дартс</t>
  </si>
  <si>
    <t>Баскетбол</t>
  </si>
  <si>
    <t>Бильярд</t>
  </si>
  <si>
    <t>Итого по своей группе</t>
  </si>
  <si>
    <t>Итого в общем зачете</t>
  </si>
  <si>
    <t>Количество команд</t>
  </si>
  <si>
    <t>место</t>
  </si>
  <si>
    <t>очки</t>
  </si>
  <si>
    <t>Кол-во очков</t>
  </si>
  <si>
    <t>Место</t>
  </si>
  <si>
    <t>группа</t>
  </si>
  <si>
    <t>всего</t>
  </si>
  <si>
    <t>УЖДТ</t>
  </si>
  <si>
    <t>ЦДС</t>
  </si>
  <si>
    <t>ЦРМО</t>
  </si>
  <si>
    <t>ЦГП</t>
  </si>
  <si>
    <t>КХП</t>
  </si>
  <si>
    <t>АТУ</t>
  </si>
  <si>
    <t>ЦРПО</t>
  </si>
  <si>
    <t>ЦХПП</t>
  </si>
  <si>
    <t>АГЦ</t>
  </si>
  <si>
    <t>Сталеплавильное производство</t>
  </si>
  <si>
    <t>2-я группа (численность от 250 до 650 человек)</t>
  </si>
  <si>
    <t>ДЦ-2</t>
  </si>
  <si>
    <t>СМТ</t>
  </si>
  <si>
    <t>РЦКО</t>
  </si>
  <si>
    <t>ДЦ-1</t>
  </si>
  <si>
    <t>Кислородный цех</t>
  </si>
  <si>
    <t>ЦВС</t>
  </si>
  <si>
    <t>ЦРСО</t>
  </si>
  <si>
    <t>НЛМК-Инжиниринг</t>
  </si>
  <si>
    <t>ЦЭлС</t>
  </si>
  <si>
    <t>Копровый цех</t>
  </si>
  <si>
    <t>ЦПМШ</t>
  </si>
  <si>
    <t>Цех ТЭЦ</t>
  </si>
  <si>
    <t>Ферросплавный цех</t>
  </si>
  <si>
    <t>ОГЦ</t>
  </si>
  <si>
    <t>3-я группа (численность до 250 человек)</t>
  </si>
  <si>
    <t>Дирекция по персоналу</t>
  </si>
  <si>
    <t>Управление развития ТОиР</t>
  </si>
  <si>
    <t>Дирекция по безопасности</t>
  </si>
  <si>
    <t>ДУЭК</t>
  </si>
  <si>
    <t>ТСЦ</t>
  </si>
  <si>
    <t>Цех УТЭЦ</t>
  </si>
  <si>
    <t>УИП-Урал</t>
  </si>
  <si>
    <t>ДЭП</t>
  </si>
  <si>
    <t>УТЭЦ-2</t>
  </si>
  <si>
    <t>УПР</t>
  </si>
  <si>
    <t>ШПЦ</t>
  </si>
  <si>
    <t>Газовый цех</t>
  </si>
  <si>
    <t>ФН (функциональное направление)</t>
  </si>
  <si>
    <t>Название КОМАНДЫ</t>
  </si>
  <si>
    <t>1-я группа (численность свыше 650 человек)</t>
  </si>
  <si>
    <t>Логистика</t>
  </si>
  <si>
    <t>Аглодоменное производство</t>
  </si>
  <si>
    <t>Прокатное производство</t>
  </si>
  <si>
    <t>Организация и выполнение ТОИР</t>
  </si>
  <si>
    <t>Продажи</t>
  </si>
  <si>
    <t>ФН</t>
  </si>
  <si>
    <t>Инвестиции</t>
  </si>
  <si>
    <t>Дирекция программы крупных проектов</t>
  </si>
  <si>
    <t>Управление персоналом</t>
  </si>
  <si>
    <t>Энергетичское производство</t>
  </si>
  <si>
    <t>Обеспечение безопасности</t>
  </si>
  <si>
    <t>Машиностроительное производство</t>
  </si>
  <si>
    <t>Исследования и разработки</t>
  </si>
  <si>
    <t xml:space="preserve">№ цеха/ ФН </t>
  </si>
  <si>
    <t>МЦСО</t>
  </si>
  <si>
    <t>ДАТП АДП</t>
  </si>
  <si>
    <t>ДАТП СП</t>
  </si>
  <si>
    <t>ДАТП ПП</t>
  </si>
  <si>
    <t xml:space="preserve">Дирекция инвестиционных проектов </t>
  </si>
  <si>
    <t>Дирекция по энергетическим рынкам</t>
  </si>
  <si>
    <t>Энергетика</t>
  </si>
  <si>
    <t>Охрана труда и промышленная безопасность</t>
  </si>
  <si>
    <t>Переработка и утилизация вторичных ресурсов</t>
  </si>
  <si>
    <t>Снабжение</t>
  </si>
  <si>
    <t>Юридическая поддержка</t>
  </si>
  <si>
    <t>Управление непроизводственными объектами</t>
  </si>
  <si>
    <t>УОНС</t>
  </si>
  <si>
    <t>ДАТП</t>
  </si>
  <si>
    <t>Автоматизация технологических процессов</t>
  </si>
  <si>
    <t>ОМЦ</t>
  </si>
  <si>
    <t>МЦПО</t>
  </si>
  <si>
    <t>Финансы и экономика</t>
  </si>
  <si>
    <t>ООО "СМС-групп"</t>
  </si>
  <si>
    <t xml:space="preserve">ФН </t>
  </si>
  <si>
    <t>Инвестиции  (269, 291, 444, 445)</t>
  </si>
  <si>
    <t>ФН1</t>
  </si>
  <si>
    <t>ЭлРЦ</t>
  </si>
  <si>
    <t>Машиностроительное производство (94, 447)</t>
  </si>
  <si>
    <t>Машиностроительное управление</t>
  </si>
  <si>
    <t>Спартакиада подразделений ПАО "НЛМК" 2023г.</t>
  </si>
  <si>
    <t>Энергетическое производство</t>
  </si>
  <si>
    <t xml:space="preserve">Технология и технологические функции </t>
  </si>
  <si>
    <t>ФЛЦ</t>
  </si>
  <si>
    <t xml:space="preserve">Дирекция по планированию и организации производства </t>
  </si>
  <si>
    <t>ДПиОП</t>
  </si>
  <si>
    <t>ФН Финансы и экономика</t>
  </si>
  <si>
    <t>ФН Снабжение</t>
  </si>
  <si>
    <t>ФН Служба продаж</t>
  </si>
  <si>
    <t>ФН Техническая дирекция</t>
  </si>
  <si>
    <t>ФН УОТиПБ</t>
  </si>
  <si>
    <t>ФН Развитие системы ремонтов</t>
  </si>
  <si>
    <t>Развитие системы ремонтов</t>
  </si>
  <si>
    <t xml:space="preserve">Переработка и утилизация вторичных ресурсов </t>
  </si>
  <si>
    <t>КЦ-2</t>
  </si>
  <si>
    <t>КЦ-1</t>
  </si>
  <si>
    <t>R&amp;D</t>
  </si>
  <si>
    <t>Логистика (154, 298, 303,362)</t>
  </si>
  <si>
    <t>Организация и выполнение ТОИР (379, 381)</t>
  </si>
  <si>
    <t>ФН (УСР, МРЦ)</t>
  </si>
  <si>
    <t>Инжиниринг</t>
  </si>
  <si>
    <t>Управление персоналом (418,408 и др.)</t>
  </si>
  <si>
    <t>ФН Управление персоналом</t>
  </si>
  <si>
    <t>ДПВ</t>
  </si>
  <si>
    <t>ДРК</t>
  </si>
  <si>
    <t>25</t>
  </si>
  <si>
    <t>17</t>
  </si>
  <si>
    <t>Операционная эффективность</t>
  </si>
  <si>
    <t>ФН Операционная эффективность</t>
  </si>
  <si>
    <t>ФН Логистика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</si>
</sst>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 Cyr"/>
      <charset val="204"/>
    </font>
    <font>
      <sz val="13"/>
      <name val="Times New Roman"/>
      <family val="1"/>
    </font>
    <font>
      <b/>
      <i/>
      <sz val="20"/>
      <name val="Times New Roman"/>
      <family val="1"/>
      <charset val="204"/>
    </font>
    <font>
      <sz val="20"/>
      <name val="Times New Roman"/>
      <family val="1"/>
    </font>
    <font>
      <sz val="22"/>
      <name val="Times New Roman"/>
      <family val="1"/>
    </font>
    <font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i/>
      <sz val="22"/>
      <name val="Times New Roman"/>
      <family val="1"/>
      <charset val="204"/>
    </font>
    <font>
      <b/>
      <sz val="18"/>
      <name val="Times New Roman"/>
      <family val="1"/>
      <charset val="204"/>
    </font>
    <font>
      <sz val="72"/>
      <name val="Times New Roman"/>
      <family val="1"/>
    </font>
    <font>
      <sz val="6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vertical="center"/>
    </xf>
    <xf numFmtId="0" fontId="4" fillId="0" borderId="9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5" xfId="0" applyNumberFormat="1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164" fontId="3" fillId="0" borderId="11" xfId="0" applyNumberFormat="1" applyFont="1" applyFill="1" applyBorder="1" applyAlignment="1">
      <alignment horizontal="center" vertical="center"/>
    </xf>
    <xf numFmtId="1" fontId="1" fillId="0" borderId="0" xfId="0" applyNumberFormat="1" applyFont="1" applyAlignment="1">
      <alignment vertical="center"/>
    </xf>
    <xf numFmtId="1" fontId="8" fillId="3" borderId="16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 vertical="center"/>
    </xf>
    <xf numFmtId="1" fontId="8" fillId="5" borderId="15" xfId="0" applyNumberFormat="1" applyFont="1" applyFill="1" applyBorder="1" applyAlignment="1">
      <alignment horizontal="center" vertical="center" wrapText="1"/>
    </xf>
    <xf numFmtId="1" fontId="8" fillId="5" borderId="17" xfId="0" applyNumberFormat="1" applyFont="1" applyFill="1" applyBorder="1" applyAlignment="1">
      <alignment horizontal="center" vertical="center"/>
    </xf>
    <xf numFmtId="1" fontId="5" fillId="3" borderId="10" xfId="0" applyNumberFormat="1" applyFont="1" applyFill="1" applyBorder="1" applyAlignment="1">
      <alignment horizontal="center" vertical="center" wrapText="1"/>
    </xf>
    <xf numFmtId="1" fontId="6" fillId="3" borderId="11" xfId="0" applyNumberFormat="1" applyFont="1" applyFill="1" applyBorder="1" applyAlignment="1">
      <alignment horizontal="center" vertical="center"/>
    </xf>
    <xf numFmtId="1" fontId="7" fillId="3" borderId="10" xfId="0" applyNumberFormat="1" applyFont="1" applyFill="1" applyBorder="1" applyAlignment="1">
      <alignment horizontal="center" vertical="center" wrapText="1"/>
    </xf>
    <xf numFmtId="1" fontId="7" fillId="3" borderId="1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20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/>
    </xf>
    <xf numFmtId="1" fontId="5" fillId="3" borderId="15" xfId="0" applyNumberFormat="1" applyFont="1" applyFill="1" applyBorder="1" applyAlignment="1">
      <alignment horizontal="center" vertical="center" wrapText="1"/>
    </xf>
    <xf numFmtId="1" fontId="6" fillId="3" borderId="17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1" fontId="5" fillId="3" borderId="24" xfId="0" applyNumberFormat="1" applyFont="1" applyFill="1" applyBorder="1" applyAlignment="1">
      <alignment horizontal="center" vertical="center" wrapText="1"/>
    </xf>
    <xf numFmtId="1" fontId="6" fillId="3" borderId="25" xfId="0" applyNumberFormat="1" applyFont="1" applyFill="1" applyBorder="1" applyAlignment="1">
      <alignment horizontal="center" vertical="center"/>
    </xf>
    <xf numFmtId="1" fontId="7" fillId="3" borderId="24" xfId="0" applyNumberFormat="1" applyFont="1" applyFill="1" applyBorder="1" applyAlignment="1">
      <alignment horizontal="center" vertical="center" wrapText="1"/>
    </xf>
    <xf numFmtId="1" fontId="7" fillId="3" borderId="25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/>
    </xf>
    <xf numFmtId="1" fontId="3" fillId="0" borderId="25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left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left" vertical="center"/>
    </xf>
    <xf numFmtId="1" fontId="0" fillId="4" borderId="21" xfId="0" applyNumberFormat="1" applyFill="1" applyBorder="1" applyAlignment="1">
      <alignment vertical="center"/>
    </xf>
    <xf numFmtId="1" fontId="0" fillId="4" borderId="27" xfId="0" applyNumberForma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3" fillId="0" borderId="16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164" fontId="5" fillId="3" borderId="10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164" fontId="8" fillId="3" borderId="16" xfId="0" applyNumberFormat="1" applyFont="1" applyFill="1" applyBorder="1" applyAlignment="1">
      <alignment horizontal="center" vertical="center"/>
    </xf>
    <xf numFmtId="164" fontId="0" fillId="4" borderId="21" xfId="0" applyNumberFormat="1" applyFill="1" applyBorder="1" applyAlignment="1">
      <alignment vertical="center"/>
    </xf>
    <xf numFmtId="164" fontId="3" fillId="0" borderId="25" xfId="0" applyNumberFormat="1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1" fontId="8" fillId="5" borderId="3" xfId="0" applyNumberFormat="1" applyFont="1" applyFill="1" applyBorder="1" applyAlignment="1">
      <alignment horizontal="center" vertical="center" wrapText="1"/>
    </xf>
    <xf numFmtId="1" fontId="8" fillId="5" borderId="4" xfId="0" applyNumberFormat="1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3"/>
  <sheetViews>
    <sheetView showZeros="0" tabSelected="1" zoomScale="40" zoomScaleNormal="40" workbookViewId="0">
      <pane xSplit="9" ySplit="3" topLeftCell="J34" activePane="bottomRight" state="frozen"/>
      <selection pane="topRight" activeCell="J1" sqref="J1"/>
      <selection pane="bottomLeft" activeCell="A4" sqref="A4"/>
      <selection pane="bottomRight" activeCell="A52" sqref="A52"/>
    </sheetView>
  </sheetViews>
  <sheetFormatPr defaultColWidth="9.109375" defaultRowHeight="16.8"/>
  <cols>
    <col min="1" max="1" width="71.88671875" style="34" customWidth="1"/>
    <col min="2" max="2" width="26.5546875" style="3" customWidth="1"/>
    <col min="3" max="3" width="72.88671875" style="34" customWidth="1"/>
    <col min="4" max="4" width="14.44140625" style="37" bestFit="1" customWidth="1"/>
    <col min="5" max="5" width="15.6640625" style="37" customWidth="1"/>
    <col min="6" max="6" width="15.33203125" style="37" customWidth="1"/>
    <col min="7" max="7" width="13.109375" style="39" customWidth="1"/>
    <col min="8" max="8" width="13.88671875" style="37" bestFit="1" customWidth="1"/>
    <col min="9" max="9" width="18.88671875" style="39" customWidth="1"/>
    <col min="10" max="12" width="9.6640625" style="1" customWidth="1"/>
    <col min="13" max="13" width="9.6640625" style="37" customWidth="1"/>
    <col min="14" max="14" width="9.6640625" style="2" customWidth="1"/>
    <col min="15" max="15" width="15.109375" style="1" customWidth="1"/>
    <col min="16" max="18" width="9.6640625" style="1" customWidth="1"/>
    <col min="19" max="19" width="9.6640625" style="85" customWidth="1"/>
    <col min="20" max="29" width="9.6640625" style="1" customWidth="1"/>
    <col min="30" max="30" width="9.6640625" style="3" customWidth="1"/>
    <col min="31" max="32" width="9.6640625" style="1" customWidth="1"/>
    <col min="33" max="33" width="9.44140625" style="1" customWidth="1"/>
    <col min="34" max="35" width="9.6640625" style="1" customWidth="1"/>
    <col min="36" max="36" width="10" style="1" customWidth="1"/>
    <col min="37" max="41" width="9.6640625" style="1" customWidth="1"/>
    <col min="42" max="42" width="10" style="1" customWidth="1"/>
    <col min="43" max="43" width="9.6640625" style="1" customWidth="1"/>
    <col min="44" max="44" width="10" style="1" customWidth="1"/>
    <col min="45" max="45" width="9.6640625" style="1" customWidth="1"/>
    <col min="46" max="46" width="8" style="1" customWidth="1"/>
    <col min="47" max="47" width="8.5546875" style="1" customWidth="1"/>
    <col min="48" max="49" width="9.6640625" style="1" customWidth="1"/>
    <col min="50" max="16384" width="9.109375" style="1"/>
  </cols>
  <sheetData>
    <row r="1" spans="1:49" ht="101.25" customHeight="1" thickBot="1">
      <c r="A1" s="48" t="s">
        <v>109</v>
      </c>
      <c r="C1" s="46"/>
    </row>
    <row r="2" spans="1:49" ht="75.75" customHeight="1">
      <c r="A2" s="98" t="s">
        <v>68</v>
      </c>
      <c r="B2" s="98" t="s">
        <v>83</v>
      </c>
      <c r="C2" s="98" t="s">
        <v>67</v>
      </c>
      <c r="D2" s="96" t="s">
        <v>20</v>
      </c>
      <c r="E2" s="97"/>
      <c r="F2" s="96" t="s">
        <v>21</v>
      </c>
      <c r="G2" s="97"/>
      <c r="H2" s="96" t="s">
        <v>22</v>
      </c>
      <c r="I2" s="97"/>
      <c r="J2" s="92" t="s">
        <v>1</v>
      </c>
      <c r="K2" s="93"/>
      <c r="L2" s="92" t="s">
        <v>2</v>
      </c>
      <c r="M2" s="93"/>
      <c r="N2" s="92" t="s">
        <v>3</v>
      </c>
      <c r="O2" s="93"/>
      <c r="P2" s="92" t="s">
        <v>4</v>
      </c>
      <c r="Q2" s="93"/>
      <c r="R2" s="92" t="s">
        <v>7</v>
      </c>
      <c r="S2" s="93"/>
      <c r="T2" s="92" t="s">
        <v>6</v>
      </c>
      <c r="U2" s="93"/>
      <c r="V2" s="92" t="s">
        <v>5</v>
      </c>
      <c r="W2" s="93"/>
      <c r="X2" s="92" t="s">
        <v>8</v>
      </c>
      <c r="Y2" s="93"/>
      <c r="Z2" s="92" t="s">
        <v>9</v>
      </c>
      <c r="AA2" s="93"/>
      <c r="AB2" s="92" t="s">
        <v>10</v>
      </c>
      <c r="AC2" s="93"/>
      <c r="AD2" s="92" t="s">
        <v>11</v>
      </c>
      <c r="AE2" s="93"/>
      <c r="AF2" s="102" t="s">
        <v>12</v>
      </c>
      <c r="AG2" s="101"/>
      <c r="AH2" s="92" t="s">
        <v>13</v>
      </c>
      <c r="AI2" s="93"/>
      <c r="AJ2" s="92" t="s">
        <v>14</v>
      </c>
      <c r="AK2" s="93"/>
      <c r="AL2" s="92" t="s">
        <v>15</v>
      </c>
      <c r="AM2" s="93"/>
      <c r="AN2" s="94" t="s">
        <v>16</v>
      </c>
      <c r="AO2" s="95"/>
      <c r="AP2" s="92" t="s">
        <v>17</v>
      </c>
      <c r="AQ2" s="93"/>
      <c r="AR2" s="92" t="s">
        <v>18</v>
      </c>
      <c r="AS2" s="93"/>
      <c r="AT2" s="94" t="s">
        <v>19</v>
      </c>
      <c r="AU2" s="95"/>
      <c r="AV2" s="100" t="s">
        <v>0</v>
      </c>
      <c r="AW2" s="101"/>
    </row>
    <row r="3" spans="1:49" ht="59.25" customHeight="1">
      <c r="A3" s="99"/>
      <c r="B3" s="99"/>
      <c r="C3" s="99"/>
      <c r="D3" s="40" t="s">
        <v>25</v>
      </c>
      <c r="E3" s="41" t="s">
        <v>26</v>
      </c>
      <c r="F3" s="40" t="s">
        <v>25</v>
      </c>
      <c r="G3" s="41" t="s">
        <v>26</v>
      </c>
      <c r="H3" s="40" t="s">
        <v>27</v>
      </c>
      <c r="I3" s="41" t="s">
        <v>28</v>
      </c>
      <c r="J3" s="12" t="s">
        <v>23</v>
      </c>
      <c r="K3" s="13" t="s">
        <v>24</v>
      </c>
      <c r="L3" s="12" t="s">
        <v>23</v>
      </c>
      <c r="M3" s="38" t="s">
        <v>24</v>
      </c>
      <c r="N3" s="12" t="s">
        <v>23</v>
      </c>
      <c r="O3" s="14" t="s">
        <v>24</v>
      </c>
      <c r="P3" s="12" t="s">
        <v>23</v>
      </c>
      <c r="Q3" s="14" t="s">
        <v>24</v>
      </c>
      <c r="R3" s="12" t="s">
        <v>23</v>
      </c>
      <c r="S3" s="86" t="s">
        <v>24</v>
      </c>
      <c r="T3" s="12" t="s">
        <v>23</v>
      </c>
      <c r="U3" s="14" t="s">
        <v>24</v>
      </c>
      <c r="V3" s="12" t="s">
        <v>23</v>
      </c>
      <c r="W3" s="14" t="s">
        <v>24</v>
      </c>
      <c r="X3" s="12" t="s">
        <v>23</v>
      </c>
      <c r="Y3" s="14" t="s">
        <v>24</v>
      </c>
      <c r="Z3" s="15" t="s">
        <v>23</v>
      </c>
      <c r="AA3" s="14" t="s">
        <v>24</v>
      </c>
      <c r="AB3" s="12" t="s">
        <v>23</v>
      </c>
      <c r="AC3" s="14" t="s">
        <v>24</v>
      </c>
      <c r="AD3" s="12" t="s">
        <v>23</v>
      </c>
      <c r="AE3" s="14" t="s">
        <v>24</v>
      </c>
      <c r="AF3" s="12" t="s">
        <v>23</v>
      </c>
      <c r="AG3" s="14" t="s">
        <v>24</v>
      </c>
      <c r="AH3" s="12" t="s">
        <v>23</v>
      </c>
      <c r="AI3" s="14" t="s">
        <v>24</v>
      </c>
      <c r="AJ3" s="12" t="s">
        <v>23</v>
      </c>
      <c r="AK3" s="14" t="s">
        <v>24</v>
      </c>
      <c r="AL3" s="13" t="s">
        <v>23</v>
      </c>
      <c r="AM3" s="14" t="s">
        <v>24</v>
      </c>
      <c r="AN3" s="16" t="s">
        <v>23</v>
      </c>
      <c r="AO3" s="14" t="s">
        <v>24</v>
      </c>
      <c r="AP3" s="16" t="s">
        <v>23</v>
      </c>
      <c r="AQ3" s="14" t="s">
        <v>24</v>
      </c>
      <c r="AR3" s="13" t="s">
        <v>23</v>
      </c>
      <c r="AS3" s="14" t="s">
        <v>24</v>
      </c>
      <c r="AT3" s="16" t="s">
        <v>23</v>
      </c>
      <c r="AU3" s="14" t="s">
        <v>24</v>
      </c>
      <c r="AV3" s="12" t="s">
        <v>23</v>
      </c>
      <c r="AW3" s="13" t="s">
        <v>24</v>
      </c>
    </row>
    <row r="4" spans="1:49" s="5" customFormat="1" ht="34.5" customHeight="1">
      <c r="A4" s="67" t="s">
        <v>69</v>
      </c>
      <c r="B4" s="72"/>
      <c r="C4" s="69"/>
      <c r="D4" s="72"/>
      <c r="E4" s="72"/>
      <c r="F4" s="72"/>
      <c r="G4" s="70"/>
      <c r="H4" s="70"/>
      <c r="I4" s="71"/>
      <c r="J4" s="72"/>
      <c r="K4" s="72"/>
      <c r="L4" s="72"/>
      <c r="M4" s="70"/>
      <c r="N4" s="72"/>
      <c r="O4" s="72"/>
      <c r="P4" s="72"/>
      <c r="Q4" s="72"/>
      <c r="R4" s="72"/>
      <c r="S4" s="87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3"/>
    </row>
    <row r="5" spans="1:49" s="5" customFormat="1" ht="28.2">
      <c r="A5" s="76" t="s">
        <v>29</v>
      </c>
      <c r="B5" s="49">
        <v>60</v>
      </c>
      <c r="C5" s="50" t="s">
        <v>70</v>
      </c>
      <c r="D5" s="58">
        <f t="shared" ref="D5:D16" si="0">F5</f>
        <v>134</v>
      </c>
      <c r="E5" s="59">
        <f t="shared" ref="E5:E16" si="1">_xlfn.RANK.EQ(D5,$D$5:$D$16,0)</f>
        <v>1</v>
      </c>
      <c r="F5" s="58">
        <f t="shared" ref="F5:F16" si="2">K5+M5+Q5+Y5+O5+AC5+AE5+AI5+W5+U5+AA5+S5+AG5+AO5+AK5+AS5+AM5+AQ5+AU5+AW5</f>
        <v>134</v>
      </c>
      <c r="G5" s="59">
        <f t="shared" ref="G5:G16" si="3">_xlfn.RANK.EQ(F5,$F$5:$F$72,0)</f>
        <v>4</v>
      </c>
      <c r="H5" s="60">
        <f t="shared" ref="H5:H16" si="4">1+H4</f>
        <v>1</v>
      </c>
      <c r="I5" s="61">
        <f t="shared" ref="I5:I16" si="5">I4+1</f>
        <v>1</v>
      </c>
      <c r="J5" s="62">
        <v>1</v>
      </c>
      <c r="K5" s="63">
        <f t="shared" ref="K5:K10" si="6">IF(J5&gt;0,IF(J5&gt;26,1,IF(J5&gt;2,28-J5,IF(J5=2,27,30))),0)</f>
        <v>30</v>
      </c>
      <c r="L5" s="62">
        <v>4</v>
      </c>
      <c r="M5" s="64">
        <f>IF(L5&gt;0,IF(L5&gt;26,1,IF(L5&gt;2,28-L5,IF(L5=2,27,30))),0)</f>
        <v>24</v>
      </c>
      <c r="N5" s="62">
        <v>5</v>
      </c>
      <c r="O5" s="63">
        <f t="shared" ref="O5:O16" si="7">IF(N5&gt;0,IF(N5&gt;26,1,IF(N5&gt;2,28-N5,IF(N5=2,27,30))),0)</f>
        <v>23</v>
      </c>
      <c r="P5" s="62">
        <v>25</v>
      </c>
      <c r="Q5" s="63">
        <f>IF(P5&gt;0,IF(P5&gt;26,1,IF(P5&gt;2,28-P5,IF(P5=2,27,30))),0)</f>
        <v>3</v>
      </c>
      <c r="R5" s="62">
        <v>13</v>
      </c>
      <c r="S5" s="88">
        <f t="shared" ref="S5:S16" si="8">IF(R5&gt;0,IF(R5&gt;26,1,IF(R5&gt;2,28-R5,IF(R5=2,27,30))),0)</f>
        <v>15</v>
      </c>
      <c r="T5" s="62">
        <v>13</v>
      </c>
      <c r="U5" s="63">
        <f>IF(T5&gt;0,IF(T5&gt;26,1,IF(T5&gt;2,28-T5,IF(T5=2,27,30))),0)</f>
        <v>15</v>
      </c>
      <c r="V5" s="62"/>
      <c r="W5" s="63">
        <f t="shared" ref="W5:W16" si="9">IF(V5&gt;0,IF(V5&gt;26,1,IF(V5&gt;2,28-V5,IF(V5=2,27,30))),0)</f>
        <v>0</v>
      </c>
      <c r="X5" s="62">
        <v>4</v>
      </c>
      <c r="Y5" s="63">
        <f>IF(X5&gt;0,IF(X5&gt;26,1,IF(X5&gt;2,28-X5,IF(X5=2,27,30))),0)</f>
        <v>24</v>
      </c>
      <c r="Z5" s="65"/>
      <c r="AA5" s="63">
        <f t="shared" ref="AA5:AA16" si="10">IF(Z5&gt;0,IF(Z5&gt;26,1,IF(Z5&gt;2,28-Z5,IF(Z5=2,27,30))),0)</f>
        <v>0</v>
      </c>
      <c r="AB5" s="62"/>
      <c r="AC5" s="63">
        <f t="shared" ref="AC5:AC16" si="11">IF(AB5&gt;0,IF(AB5&gt;26,1,IF(AB5&gt;2,28-AB5,IF(AB5=2,27,30))),0)</f>
        <v>0</v>
      </c>
      <c r="AD5" s="62"/>
      <c r="AE5" s="63">
        <f t="shared" ref="AE5:AE16" si="12">IF(AD5&gt;0,IF(AD5&gt;26,1,IF(AD5&gt;2,28-AD5,IF(AD5=2,27,30))),0)</f>
        <v>0</v>
      </c>
      <c r="AF5" s="62"/>
      <c r="AG5" s="63">
        <f t="shared" ref="AG5:AG16" si="13">IF(AF5&gt;0,IF(AF5&gt;26,1,IF(AF5&gt;2,28-AF5,IF(AF5=2,27,30))),0)</f>
        <v>0</v>
      </c>
      <c r="AH5" s="62"/>
      <c r="AI5" s="63">
        <f t="shared" ref="AI5:AI16" si="14">IF(AH5&gt;0,IF(AH5&gt;26,1,IF(AH5&gt;2,28-AH5,IF(AH5=2,27,30))),0)</f>
        <v>0</v>
      </c>
      <c r="AJ5" s="66"/>
      <c r="AK5" s="63">
        <f t="shared" ref="AK5:AK16" si="15">IF(AJ5&gt;0,IF(AJ5&gt;26,1,IF(AJ5&gt;2,28-AJ5,IF(AJ5=2,27,30))),0)</f>
        <v>0</v>
      </c>
      <c r="AL5" s="66"/>
      <c r="AM5" s="63">
        <f t="shared" ref="AM5:AM16" si="16">IF(AL5&gt;0,IF(AL5&gt;26,1,IF(AL5&gt;2,28-AL5,IF(AL5=2,27,30))),0)</f>
        <v>0</v>
      </c>
      <c r="AN5" s="66"/>
      <c r="AO5" s="63">
        <f t="shared" ref="AO5:AO16" si="17">IF(AN5&gt;0,IF(AN5&gt;26,1,IF(AN5&gt;2,28-AN5,IF(AN5=2,27,30))),0)</f>
        <v>0</v>
      </c>
      <c r="AP5" s="66"/>
      <c r="AQ5" s="63">
        <f t="shared" ref="AQ5:AQ16" si="18">IF(AP5&gt;0,IF(AP5&gt;26,1,IF(AP5&gt;2,28-AP5,IF(AP5=2,27,30))),0)</f>
        <v>0</v>
      </c>
      <c r="AR5" s="66"/>
      <c r="AS5" s="63">
        <f t="shared" ref="AS5:AS16" si="19">IF(AR5&gt;0,IF(AR5&gt;26,1,IF(AR5&gt;2,28-AR5,IF(AR5=2,27,30))),0)</f>
        <v>0</v>
      </c>
      <c r="AT5" s="66"/>
      <c r="AU5" s="63">
        <f t="shared" ref="AU5:AU16" si="20">IF(AT5&gt;0,IF(AT5&gt;26,1,IF(AT5&gt;2,28-AT5,IF(AT5=2,27,30))),0)</f>
        <v>0</v>
      </c>
      <c r="AV5" s="62"/>
      <c r="AW5" s="63">
        <f t="shared" ref="AW5:AW16" si="21">IF(AV5&gt;0,IF(AV5&gt;26,1,IF(AV5&gt;2,28-AV5,IF(AV5=2,27,30))),0)</f>
        <v>0</v>
      </c>
    </row>
    <row r="6" spans="1:49" s="5" customFormat="1" ht="28.2">
      <c r="A6" s="77" t="s">
        <v>34</v>
      </c>
      <c r="B6" s="30">
        <v>61</v>
      </c>
      <c r="C6" s="6" t="s">
        <v>70</v>
      </c>
      <c r="D6" s="42">
        <f t="shared" si="0"/>
        <v>103</v>
      </c>
      <c r="E6" s="59">
        <f t="shared" si="1"/>
        <v>2</v>
      </c>
      <c r="F6" s="42">
        <f t="shared" si="2"/>
        <v>103</v>
      </c>
      <c r="G6" s="43">
        <f t="shared" si="3"/>
        <v>8</v>
      </c>
      <c r="H6" s="60">
        <f t="shared" si="4"/>
        <v>2</v>
      </c>
      <c r="I6" s="61">
        <f t="shared" si="5"/>
        <v>2</v>
      </c>
      <c r="J6" s="17">
        <v>46</v>
      </c>
      <c r="K6" s="18">
        <f t="shared" si="6"/>
        <v>1</v>
      </c>
      <c r="L6" s="17">
        <v>11</v>
      </c>
      <c r="M6" s="27">
        <f>IF(L6&gt;0,IF(L6&gt;26,1,IF(L6&gt;2,28-L6,IF(L6=2,27,30))),0)</f>
        <v>17</v>
      </c>
      <c r="N6" s="17">
        <v>14</v>
      </c>
      <c r="O6" s="18">
        <f t="shared" si="7"/>
        <v>14</v>
      </c>
      <c r="P6" s="17">
        <v>6</v>
      </c>
      <c r="Q6" s="18">
        <f>IF(P6&gt;0,IF(P6&gt;26,1,IF(P6&gt;2,28-P6,IF(P6=2,27,30))),0)</f>
        <v>22</v>
      </c>
      <c r="R6" s="17">
        <v>9</v>
      </c>
      <c r="S6" s="36">
        <f t="shared" si="8"/>
        <v>19</v>
      </c>
      <c r="T6" s="17">
        <v>8</v>
      </c>
      <c r="U6" s="18">
        <f>IF(T6&gt;0,IF(T6&gt;26,1,IF(T6&gt;2,28-T6,IF(T6=2,27,30))),0)</f>
        <v>20</v>
      </c>
      <c r="V6" s="19"/>
      <c r="W6" s="18">
        <f t="shared" si="9"/>
        <v>0</v>
      </c>
      <c r="X6" s="17">
        <v>18</v>
      </c>
      <c r="Y6" s="18">
        <f>IF(X6&gt;0,IF(X6&gt;26,1,IF(X6&gt;2,28-X6,IF(X6=2,27,30))),0)</f>
        <v>10</v>
      </c>
      <c r="Z6" s="19"/>
      <c r="AA6" s="18">
        <f t="shared" si="10"/>
        <v>0</v>
      </c>
      <c r="AB6" s="17"/>
      <c r="AC6" s="18">
        <f t="shared" si="11"/>
        <v>0</v>
      </c>
      <c r="AD6" s="19"/>
      <c r="AE6" s="18">
        <f t="shared" si="12"/>
        <v>0</v>
      </c>
      <c r="AF6" s="17"/>
      <c r="AG6" s="18">
        <f t="shared" si="13"/>
        <v>0</v>
      </c>
      <c r="AH6" s="17"/>
      <c r="AI6" s="18">
        <f t="shared" si="14"/>
        <v>0</v>
      </c>
      <c r="AJ6" s="20"/>
      <c r="AK6" s="18">
        <f t="shared" si="15"/>
        <v>0</v>
      </c>
      <c r="AL6" s="20"/>
      <c r="AM6" s="18">
        <f t="shared" si="16"/>
        <v>0</v>
      </c>
      <c r="AN6" s="20"/>
      <c r="AO6" s="18">
        <f t="shared" si="17"/>
        <v>0</v>
      </c>
      <c r="AP6" s="20"/>
      <c r="AQ6" s="18">
        <f t="shared" si="18"/>
        <v>0</v>
      </c>
      <c r="AR6" s="20"/>
      <c r="AS6" s="18">
        <f t="shared" si="19"/>
        <v>0</v>
      </c>
      <c r="AT6" s="20"/>
      <c r="AU6" s="18">
        <f t="shared" si="20"/>
        <v>0</v>
      </c>
      <c r="AV6" s="17"/>
      <c r="AW6" s="18">
        <f t="shared" si="21"/>
        <v>0</v>
      </c>
    </row>
    <row r="7" spans="1:49" s="5" customFormat="1" ht="28.2">
      <c r="A7" s="77" t="s">
        <v>123</v>
      </c>
      <c r="B7" s="30">
        <v>7</v>
      </c>
      <c r="C7" s="6" t="s">
        <v>38</v>
      </c>
      <c r="D7" s="42">
        <f t="shared" si="0"/>
        <v>81.7</v>
      </c>
      <c r="E7" s="59">
        <f t="shared" si="1"/>
        <v>3</v>
      </c>
      <c r="F7" s="42">
        <f t="shared" si="2"/>
        <v>81.7</v>
      </c>
      <c r="G7" s="43">
        <f t="shared" si="3"/>
        <v>14</v>
      </c>
      <c r="H7" s="60">
        <f t="shared" si="4"/>
        <v>3</v>
      </c>
      <c r="I7" s="61">
        <f t="shared" si="5"/>
        <v>3</v>
      </c>
      <c r="J7" s="17">
        <v>13</v>
      </c>
      <c r="K7" s="18">
        <f t="shared" si="6"/>
        <v>15</v>
      </c>
      <c r="L7" s="17">
        <v>2</v>
      </c>
      <c r="M7" s="27">
        <f>IF(L7&gt;0,IF(L7&gt;26,1,IF(L7&gt;2,28-L7,IF(L7=2,27,30))),0)</f>
        <v>27</v>
      </c>
      <c r="N7" s="17">
        <v>1</v>
      </c>
      <c r="O7" s="18">
        <f t="shared" si="7"/>
        <v>30</v>
      </c>
      <c r="P7" s="17">
        <v>20</v>
      </c>
      <c r="Q7" s="18">
        <v>2.7</v>
      </c>
      <c r="R7" s="17"/>
      <c r="S7" s="36">
        <f t="shared" si="8"/>
        <v>0</v>
      </c>
      <c r="T7" s="17">
        <v>14</v>
      </c>
      <c r="U7" s="18">
        <v>7</v>
      </c>
      <c r="V7" s="17"/>
      <c r="W7" s="18">
        <f t="shared" si="9"/>
        <v>0</v>
      </c>
      <c r="X7" s="17"/>
      <c r="Y7" s="18">
        <f>IF(X7&gt;0,IF(X7&gt;26,1,IF(X7&gt;2,28-X7,IF(X7=2,27,30))),0)</f>
        <v>0</v>
      </c>
      <c r="Z7" s="17"/>
      <c r="AA7" s="18">
        <f t="shared" si="10"/>
        <v>0</v>
      </c>
      <c r="AB7" s="17"/>
      <c r="AC7" s="18">
        <f t="shared" si="11"/>
        <v>0</v>
      </c>
      <c r="AD7" s="19"/>
      <c r="AE7" s="18">
        <f t="shared" si="12"/>
        <v>0</v>
      </c>
      <c r="AF7" s="17"/>
      <c r="AG7" s="18">
        <f t="shared" si="13"/>
        <v>0</v>
      </c>
      <c r="AH7" s="17"/>
      <c r="AI7" s="18">
        <f t="shared" si="14"/>
        <v>0</v>
      </c>
      <c r="AJ7" s="20"/>
      <c r="AK7" s="18">
        <f t="shared" si="15"/>
        <v>0</v>
      </c>
      <c r="AL7" s="20"/>
      <c r="AM7" s="18">
        <f t="shared" si="16"/>
        <v>0</v>
      </c>
      <c r="AN7" s="20"/>
      <c r="AO7" s="18">
        <f t="shared" si="17"/>
        <v>0</v>
      </c>
      <c r="AP7" s="20"/>
      <c r="AQ7" s="18">
        <f t="shared" si="18"/>
        <v>0</v>
      </c>
      <c r="AR7" s="20"/>
      <c r="AS7" s="18">
        <f t="shared" si="19"/>
        <v>0</v>
      </c>
      <c r="AT7" s="20"/>
      <c r="AU7" s="18">
        <f t="shared" si="20"/>
        <v>0</v>
      </c>
      <c r="AV7" s="17"/>
      <c r="AW7" s="18">
        <f t="shared" si="21"/>
        <v>0</v>
      </c>
    </row>
    <row r="8" spans="1:49" s="5" customFormat="1" ht="56.4">
      <c r="A8" s="77" t="s">
        <v>118</v>
      </c>
      <c r="B8" s="30" t="s">
        <v>75</v>
      </c>
      <c r="C8" s="6" t="s">
        <v>111</v>
      </c>
      <c r="D8" s="42">
        <f t="shared" si="0"/>
        <v>76.25</v>
      </c>
      <c r="E8" s="59">
        <f t="shared" si="1"/>
        <v>4</v>
      </c>
      <c r="F8" s="42">
        <f t="shared" si="2"/>
        <v>76.25</v>
      </c>
      <c r="G8" s="43">
        <f t="shared" si="3"/>
        <v>15</v>
      </c>
      <c r="H8" s="60">
        <f t="shared" si="4"/>
        <v>4</v>
      </c>
      <c r="I8" s="61">
        <f t="shared" si="5"/>
        <v>4</v>
      </c>
      <c r="J8" s="17">
        <v>6</v>
      </c>
      <c r="K8" s="18">
        <f t="shared" si="6"/>
        <v>22</v>
      </c>
      <c r="L8" s="17">
        <v>10</v>
      </c>
      <c r="M8" s="27">
        <f>IF(L8&gt;0,IF(L8&gt;26,1,IF(L8&gt;2,28-L8,IF(L8=2,27,30))),0)</f>
        <v>18</v>
      </c>
      <c r="N8" s="17">
        <v>12</v>
      </c>
      <c r="O8" s="18">
        <f t="shared" si="7"/>
        <v>16</v>
      </c>
      <c r="P8" s="17">
        <v>29</v>
      </c>
      <c r="Q8" s="18">
        <f>IF(P8&gt;0,IF(P8&gt;26,1,IF(P8&gt;2,28-P8,IF(P8=2,27,30))),0)</f>
        <v>1</v>
      </c>
      <c r="R8" s="17">
        <v>24</v>
      </c>
      <c r="S8" s="36">
        <f t="shared" si="8"/>
        <v>4</v>
      </c>
      <c r="T8" s="17">
        <v>21</v>
      </c>
      <c r="U8" s="18">
        <f>IF(T8&gt;0,IF(T8&gt;26,1,IF(T8&gt;2,28-T8,IF(T8=2,27,30))),0)</f>
        <v>7</v>
      </c>
      <c r="V8" s="17"/>
      <c r="W8" s="18">
        <f t="shared" si="9"/>
        <v>0</v>
      </c>
      <c r="X8" s="17">
        <v>17</v>
      </c>
      <c r="Y8" s="18">
        <v>8.25</v>
      </c>
      <c r="Z8" s="17"/>
      <c r="AA8" s="18">
        <f t="shared" si="10"/>
        <v>0</v>
      </c>
      <c r="AB8" s="17"/>
      <c r="AC8" s="18">
        <f t="shared" si="11"/>
        <v>0</v>
      </c>
      <c r="AD8" s="19"/>
      <c r="AE8" s="18">
        <f t="shared" si="12"/>
        <v>0</v>
      </c>
      <c r="AF8" s="17"/>
      <c r="AG8" s="18">
        <f t="shared" si="13"/>
        <v>0</v>
      </c>
      <c r="AH8" s="17"/>
      <c r="AI8" s="18">
        <f t="shared" si="14"/>
        <v>0</v>
      </c>
      <c r="AJ8" s="20"/>
      <c r="AK8" s="18">
        <f t="shared" si="15"/>
        <v>0</v>
      </c>
      <c r="AL8" s="20"/>
      <c r="AM8" s="18">
        <f t="shared" si="16"/>
        <v>0</v>
      </c>
      <c r="AN8" s="20"/>
      <c r="AO8" s="18">
        <f t="shared" si="17"/>
        <v>0</v>
      </c>
      <c r="AP8" s="20"/>
      <c r="AQ8" s="18">
        <f t="shared" si="18"/>
        <v>0</v>
      </c>
      <c r="AR8" s="22"/>
      <c r="AS8" s="18">
        <f t="shared" si="19"/>
        <v>0</v>
      </c>
      <c r="AT8" s="22"/>
      <c r="AU8" s="18">
        <f t="shared" si="20"/>
        <v>0</v>
      </c>
      <c r="AV8" s="17"/>
      <c r="AW8" s="18">
        <f t="shared" si="21"/>
        <v>0</v>
      </c>
    </row>
    <row r="9" spans="1:49" s="5" customFormat="1" ht="28.2">
      <c r="A9" s="77" t="s">
        <v>31</v>
      </c>
      <c r="B9" s="30">
        <v>213</v>
      </c>
      <c r="C9" s="6" t="s">
        <v>73</v>
      </c>
      <c r="D9" s="42">
        <f t="shared" si="0"/>
        <v>67</v>
      </c>
      <c r="E9" s="59">
        <f t="shared" si="1"/>
        <v>5</v>
      </c>
      <c r="F9" s="42">
        <f t="shared" si="2"/>
        <v>67</v>
      </c>
      <c r="G9" s="43">
        <f t="shared" si="3"/>
        <v>18</v>
      </c>
      <c r="H9" s="60">
        <f t="shared" si="4"/>
        <v>5</v>
      </c>
      <c r="I9" s="61">
        <f t="shared" si="5"/>
        <v>5</v>
      </c>
      <c r="J9" s="17">
        <v>4</v>
      </c>
      <c r="K9" s="18">
        <f t="shared" si="6"/>
        <v>24</v>
      </c>
      <c r="L9" s="17">
        <v>6</v>
      </c>
      <c r="M9" s="27">
        <f>IF(L9&gt;0,IF(L9&gt;26,1,IF(L9&gt;2,28-L9,IF(L9=2,27,30))),0)</f>
        <v>22</v>
      </c>
      <c r="N9" s="17">
        <v>22</v>
      </c>
      <c r="O9" s="18">
        <f t="shared" si="7"/>
        <v>6</v>
      </c>
      <c r="P9" s="17">
        <v>16</v>
      </c>
      <c r="Q9" s="18">
        <f>IF(P9&gt;0,IF(P9&gt;26,1,IF(P9&gt;2,28-P9,IF(P9=2,27,30))),0)</f>
        <v>12</v>
      </c>
      <c r="R9" s="17">
        <v>25</v>
      </c>
      <c r="S9" s="36">
        <f t="shared" si="8"/>
        <v>3</v>
      </c>
      <c r="T9" s="17"/>
      <c r="U9" s="18">
        <f>IF(T9&gt;0,IF(T9&gt;26,1,IF(T9&gt;2,28-T9,IF(T9=2,27,30))),0)</f>
        <v>0</v>
      </c>
      <c r="V9" s="17"/>
      <c r="W9" s="18">
        <f t="shared" si="9"/>
        <v>0</v>
      </c>
      <c r="X9" s="17"/>
      <c r="Y9" s="18">
        <f t="shared" ref="Y9:Y16" si="22">IF(X9&gt;0,IF(X9&gt;26,1,IF(X9&gt;2,28-X9,IF(X9=2,27,30))),0)</f>
        <v>0</v>
      </c>
      <c r="Z9" s="17"/>
      <c r="AA9" s="18">
        <f t="shared" si="10"/>
        <v>0</v>
      </c>
      <c r="AB9" s="17"/>
      <c r="AC9" s="18">
        <f t="shared" si="11"/>
        <v>0</v>
      </c>
      <c r="AD9" s="19"/>
      <c r="AE9" s="18">
        <f t="shared" si="12"/>
        <v>0</v>
      </c>
      <c r="AF9" s="17"/>
      <c r="AG9" s="18">
        <f t="shared" si="13"/>
        <v>0</v>
      </c>
      <c r="AH9" s="17"/>
      <c r="AI9" s="18">
        <f t="shared" si="14"/>
        <v>0</v>
      </c>
      <c r="AJ9" s="20"/>
      <c r="AK9" s="18">
        <f t="shared" si="15"/>
        <v>0</v>
      </c>
      <c r="AL9" s="20"/>
      <c r="AM9" s="18">
        <f t="shared" si="16"/>
        <v>0</v>
      </c>
      <c r="AN9" s="20"/>
      <c r="AO9" s="18">
        <f t="shared" si="17"/>
        <v>0</v>
      </c>
      <c r="AP9" s="20"/>
      <c r="AQ9" s="18">
        <f t="shared" si="18"/>
        <v>0</v>
      </c>
      <c r="AR9" s="20"/>
      <c r="AS9" s="18">
        <f t="shared" si="19"/>
        <v>0</v>
      </c>
      <c r="AT9" s="20"/>
      <c r="AU9" s="18">
        <f t="shared" si="20"/>
        <v>0</v>
      </c>
      <c r="AV9" s="17"/>
      <c r="AW9" s="18">
        <f t="shared" si="21"/>
        <v>0</v>
      </c>
    </row>
    <row r="10" spans="1:49" s="5" customFormat="1" ht="42" customHeight="1">
      <c r="A10" s="77" t="s">
        <v>32</v>
      </c>
      <c r="B10" s="30">
        <v>12</v>
      </c>
      <c r="C10" s="6" t="s">
        <v>72</v>
      </c>
      <c r="D10" s="42">
        <f t="shared" si="0"/>
        <v>53</v>
      </c>
      <c r="E10" s="59">
        <f t="shared" si="1"/>
        <v>6</v>
      </c>
      <c r="F10" s="42">
        <f t="shared" si="2"/>
        <v>53</v>
      </c>
      <c r="G10" s="43">
        <f t="shared" si="3"/>
        <v>21</v>
      </c>
      <c r="H10" s="60">
        <f t="shared" si="4"/>
        <v>6</v>
      </c>
      <c r="I10" s="61">
        <f t="shared" si="5"/>
        <v>6</v>
      </c>
      <c r="J10" s="17">
        <v>14</v>
      </c>
      <c r="K10" s="18">
        <f t="shared" si="6"/>
        <v>14</v>
      </c>
      <c r="L10" s="17">
        <v>7</v>
      </c>
      <c r="M10" s="27">
        <v>14</v>
      </c>
      <c r="N10" s="17">
        <v>20</v>
      </c>
      <c r="O10" s="18">
        <f t="shared" si="7"/>
        <v>8</v>
      </c>
      <c r="P10" s="17"/>
      <c r="Q10" s="18">
        <f>IF(P10&gt;0,IF(P10&gt;26,1,IF(P10&gt;2,28-P10,IF(P10=2,27,30))),0)</f>
        <v>0</v>
      </c>
      <c r="R10" s="17">
        <v>16</v>
      </c>
      <c r="S10" s="36">
        <f t="shared" si="8"/>
        <v>12</v>
      </c>
      <c r="T10" s="17">
        <v>23</v>
      </c>
      <c r="U10" s="18">
        <f>IF(T10&gt;0,IF(T10&gt;26,1,IF(T10&gt;2,28-T10,IF(T10=2,27,30))),0)</f>
        <v>5</v>
      </c>
      <c r="V10" s="17"/>
      <c r="W10" s="18">
        <f t="shared" si="9"/>
        <v>0</v>
      </c>
      <c r="X10" s="17"/>
      <c r="Y10" s="18">
        <f t="shared" si="22"/>
        <v>0</v>
      </c>
      <c r="Z10" s="17"/>
      <c r="AA10" s="18">
        <f t="shared" si="10"/>
        <v>0</v>
      </c>
      <c r="AB10" s="17"/>
      <c r="AC10" s="18">
        <f t="shared" si="11"/>
        <v>0</v>
      </c>
      <c r="AD10" s="19"/>
      <c r="AE10" s="18">
        <f t="shared" si="12"/>
        <v>0</v>
      </c>
      <c r="AF10" s="17"/>
      <c r="AG10" s="18">
        <f t="shared" si="13"/>
        <v>0</v>
      </c>
      <c r="AH10" s="17"/>
      <c r="AI10" s="18">
        <f t="shared" si="14"/>
        <v>0</v>
      </c>
      <c r="AJ10" s="20"/>
      <c r="AK10" s="18">
        <f t="shared" si="15"/>
        <v>0</v>
      </c>
      <c r="AL10" s="20"/>
      <c r="AM10" s="18">
        <f t="shared" si="16"/>
        <v>0</v>
      </c>
      <c r="AN10" s="20"/>
      <c r="AO10" s="18">
        <f t="shared" si="17"/>
        <v>0</v>
      </c>
      <c r="AP10" s="20"/>
      <c r="AQ10" s="18">
        <f t="shared" si="18"/>
        <v>0</v>
      </c>
      <c r="AR10" s="17"/>
      <c r="AS10" s="18">
        <f t="shared" si="19"/>
        <v>0</v>
      </c>
      <c r="AT10" s="17"/>
      <c r="AU10" s="18">
        <f t="shared" si="20"/>
        <v>0</v>
      </c>
      <c r="AV10" s="17"/>
      <c r="AW10" s="18">
        <f t="shared" si="21"/>
        <v>0</v>
      </c>
    </row>
    <row r="11" spans="1:49" s="5" customFormat="1" ht="28.2">
      <c r="A11" s="78" t="s">
        <v>124</v>
      </c>
      <c r="B11" s="30">
        <v>6</v>
      </c>
      <c r="C11" s="6" t="s">
        <v>38</v>
      </c>
      <c r="D11" s="42">
        <f t="shared" si="0"/>
        <v>44.2</v>
      </c>
      <c r="E11" s="59">
        <f t="shared" si="1"/>
        <v>7</v>
      </c>
      <c r="F11" s="42">
        <f t="shared" si="2"/>
        <v>44.2</v>
      </c>
      <c r="G11" s="43">
        <f t="shared" si="3"/>
        <v>24</v>
      </c>
      <c r="H11" s="60">
        <f t="shared" si="4"/>
        <v>7</v>
      </c>
      <c r="I11" s="61">
        <f t="shared" si="5"/>
        <v>7</v>
      </c>
      <c r="J11" s="17">
        <v>32</v>
      </c>
      <c r="K11" s="24">
        <v>0.8</v>
      </c>
      <c r="L11" s="17"/>
      <c r="M11" s="27">
        <f>IF(L11&gt;0,IF(L11&gt;26,1,IF(L11&gt;2,28-L11,IF(L11=2,27,30))),0)</f>
        <v>0</v>
      </c>
      <c r="N11" s="17"/>
      <c r="O11" s="18">
        <f t="shared" si="7"/>
        <v>0</v>
      </c>
      <c r="P11" s="17">
        <v>20</v>
      </c>
      <c r="Q11" s="18">
        <v>5.4</v>
      </c>
      <c r="R11" s="17">
        <v>10</v>
      </c>
      <c r="S11" s="36">
        <f t="shared" si="8"/>
        <v>18</v>
      </c>
      <c r="T11" s="17">
        <v>14</v>
      </c>
      <c r="U11" s="18">
        <v>7</v>
      </c>
      <c r="V11" s="17"/>
      <c r="W11" s="18">
        <f t="shared" si="9"/>
        <v>0</v>
      </c>
      <c r="X11" s="17">
        <v>15</v>
      </c>
      <c r="Y11" s="18">
        <f t="shared" si="22"/>
        <v>13</v>
      </c>
      <c r="Z11" s="17"/>
      <c r="AA11" s="18">
        <f t="shared" si="10"/>
        <v>0</v>
      </c>
      <c r="AB11" s="17"/>
      <c r="AC11" s="18">
        <f t="shared" si="11"/>
        <v>0</v>
      </c>
      <c r="AD11" s="17"/>
      <c r="AE11" s="18">
        <f t="shared" si="12"/>
        <v>0</v>
      </c>
      <c r="AF11" s="17"/>
      <c r="AG11" s="18">
        <f t="shared" si="13"/>
        <v>0</v>
      </c>
      <c r="AH11" s="17"/>
      <c r="AI11" s="18">
        <f t="shared" si="14"/>
        <v>0</v>
      </c>
      <c r="AJ11" s="20"/>
      <c r="AK11" s="18">
        <f t="shared" si="15"/>
        <v>0</v>
      </c>
      <c r="AL11" s="20"/>
      <c r="AM11" s="18">
        <f t="shared" si="16"/>
        <v>0</v>
      </c>
      <c r="AN11" s="20"/>
      <c r="AO11" s="18">
        <f t="shared" si="17"/>
        <v>0</v>
      </c>
      <c r="AP11" s="20"/>
      <c r="AQ11" s="18">
        <f t="shared" si="18"/>
        <v>0</v>
      </c>
      <c r="AR11" s="20"/>
      <c r="AS11" s="18">
        <f t="shared" si="19"/>
        <v>0</v>
      </c>
      <c r="AT11" s="20"/>
      <c r="AU11" s="18">
        <f t="shared" si="20"/>
        <v>0</v>
      </c>
      <c r="AV11" s="17"/>
      <c r="AW11" s="18">
        <f t="shared" si="21"/>
        <v>0</v>
      </c>
    </row>
    <row r="12" spans="1:49" s="5" customFormat="1" ht="60" customHeight="1">
      <c r="A12" s="77" t="s">
        <v>30</v>
      </c>
      <c r="B12" s="30">
        <v>15</v>
      </c>
      <c r="C12" s="6" t="s">
        <v>72</v>
      </c>
      <c r="D12" s="42">
        <f t="shared" si="0"/>
        <v>26</v>
      </c>
      <c r="E12" s="59">
        <f t="shared" si="1"/>
        <v>8</v>
      </c>
      <c r="F12" s="42">
        <f t="shared" si="2"/>
        <v>26</v>
      </c>
      <c r="G12" s="43">
        <f t="shared" si="3"/>
        <v>33</v>
      </c>
      <c r="H12" s="60">
        <f t="shared" si="4"/>
        <v>8</v>
      </c>
      <c r="I12" s="61">
        <f t="shared" si="5"/>
        <v>8</v>
      </c>
      <c r="J12" s="17">
        <v>3</v>
      </c>
      <c r="K12" s="18">
        <f>IF(J12&gt;0,IF(J12&gt;26,1,IF(J12&gt;2,28-J12,IF(J12=2,27,30))),0)</f>
        <v>25</v>
      </c>
      <c r="L12" s="17">
        <v>29</v>
      </c>
      <c r="M12" s="26">
        <f>IF(L12&gt;0,IF(L12&gt;26,1,IF(L12&gt;2,28-L12,IF(L12=2,27,30))),0)</f>
        <v>1</v>
      </c>
      <c r="N12" s="17"/>
      <c r="O12" s="18">
        <f t="shared" si="7"/>
        <v>0</v>
      </c>
      <c r="P12" s="17"/>
      <c r="Q12" s="18">
        <f>IF(P12&gt;0,IF(P12&gt;26,1,IF(P12&gt;2,28-P12,IF(P12=2,27,30))),0)</f>
        <v>0</v>
      </c>
      <c r="R12" s="17"/>
      <c r="S12" s="36">
        <f t="shared" si="8"/>
        <v>0</v>
      </c>
      <c r="T12" s="17"/>
      <c r="U12" s="18">
        <f>IF(T12&gt;0,IF(T12&gt;26,1,IF(T12&gt;2,28-T12,IF(T12=2,27,30))),0)</f>
        <v>0</v>
      </c>
      <c r="V12" s="17"/>
      <c r="W12" s="18">
        <f t="shared" si="9"/>
        <v>0</v>
      </c>
      <c r="X12" s="17"/>
      <c r="Y12" s="18">
        <f t="shared" si="22"/>
        <v>0</v>
      </c>
      <c r="Z12" s="17"/>
      <c r="AA12" s="18">
        <f t="shared" si="10"/>
        <v>0</v>
      </c>
      <c r="AB12" s="17"/>
      <c r="AC12" s="18">
        <f t="shared" si="11"/>
        <v>0</v>
      </c>
      <c r="AD12" s="17"/>
      <c r="AE12" s="18">
        <f t="shared" si="12"/>
        <v>0</v>
      </c>
      <c r="AF12" s="17"/>
      <c r="AG12" s="18">
        <f t="shared" si="13"/>
        <v>0</v>
      </c>
      <c r="AH12" s="17"/>
      <c r="AI12" s="18">
        <f t="shared" si="14"/>
        <v>0</v>
      </c>
      <c r="AJ12" s="20"/>
      <c r="AK12" s="18">
        <f t="shared" si="15"/>
        <v>0</v>
      </c>
      <c r="AL12" s="20"/>
      <c r="AM12" s="18">
        <f t="shared" si="16"/>
        <v>0</v>
      </c>
      <c r="AN12" s="20"/>
      <c r="AO12" s="18">
        <f t="shared" si="17"/>
        <v>0</v>
      </c>
      <c r="AP12" s="20"/>
      <c r="AQ12" s="18">
        <f t="shared" si="18"/>
        <v>0</v>
      </c>
      <c r="AR12" s="20"/>
      <c r="AS12" s="18">
        <f t="shared" si="19"/>
        <v>0</v>
      </c>
      <c r="AT12" s="20"/>
      <c r="AU12" s="18">
        <f t="shared" si="20"/>
        <v>0</v>
      </c>
      <c r="AV12" s="17"/>
      <c r="AW12" s="18">
        <f t="shared" si="21"/>
        <v>0</v>
      </c>
    </row>
    <row r="13" spans="1:49" s="5" customFormat="1" ht="28.2">
      <c r="A13" s="77" t="s">
        <v>33</v>
      </c>
      <c r="B13" s="30">
        <v>22</v>
      </c>
      <c r="C13" s="6" t="s">
        <v>71</v>
      </c>
      <c r="D13" s="42">
        <f t="shared" si="0"/>
        <v>10.666666666666668</v>
      </c>
      <c r="E13" s="59">
        <f t="shared" si="1"/>
        <v>9</v>
      </c>
      <c r="F13" s="42">
        <f t="shared" si="2"/>
        <v>10.666666666666668</v>
      </c>
      <c r="G13" s="43">
        <f t="shared" si="3"/>
        <v>41</v>
      </c>
      <c r="H13" s="60">
        <f t="shared" si="4"/>
        <v>9</v>
      </c>
      <c r="I13" s="61">
        <f t="shared" si="5"/>
        <v>9</v>
      </c>
      <c r="J13" s="17">
        <v>25</v>
      </c>
      <c r="K13" s="18">
        <f>IF(J13&gt;0,IF(J13&gt;26,1,IF(J13&gt;2,28-J13,IF(J13=2,27,30))),0)</f>
        <v>3</v>
      </c>
      <c r="L13" s="17">
        <v>18</v>
      </c>
      <c r="M13" s="27">
        <f>(IF(L13&gt;0,IF(L13&gt;26,1,IF(L13&gt;2,28-L13,IF(L13=2,27,30))),0))/3*2</f>
        <v>6.666666666666667</v>
      </c>
      <c r="N13" s="17"/>
      <c r="O13" s="18">
        <f t="shared" si="7"/>
        <v>0</v>
      </c>
      <c r="P13" s="17"/>
      <c r="Q13" s="18">
        <f>IF(P13&gt;0,IF(P13&gt;26,1,IF(P13&gt;2,28-P13,IF(P13=2,27,30))),0)</f>
        <v>0</v>
      </c>
      <c r="R13" s="17">
        <v>29</v>
      </c>
      <c r="S13" s="36">
        <f t="shared" si="8"/>
        <v>1</v>
      </c>
      <c r="T13" s="17"/>
      <c r="U13" s="18">
        <f>IF(T13&gt;0,IF(T13&gt;26,1,IF(T13&gt;2,28-T13,IF(T13=2,27,30))),0)</f>
        <v>0</v>
      </c>
      <c r="V13" s="17"/>
      <c r="W13" s="18">
        <f t="shared" si="9"/>
        <v>0</v>
      </c>
      <c r="X13" s="17"/>
      <c r="Y13" s="18">
        <f t="shared" si="22"/>
        <v>0</v>
      </c>
      <c r="Z13" s="17"/>
      <c r="AA13" s="18">
        <f t="shared" si="10"/>
        <v>0</v>
      </c>
      <c r="AB13" s="17"/>
      <c r="AC13" s="18">
        <f t="shared" si="11"/>
        <v>0</v>
      </c>
      <c r="AD13" s="17"/>
      <c r="AE13" s="18">
        <f t="shared" si="12"/>
        <v>0</v>
      </c>
      <c r="AF13" s="17"/>
      <c r="AG13" s="18">
        <f t="shared" si="13"/>
        <v>0</v>
      </c>
      <c r="AH13" s="17"/>
      <c r="AI13" s="18">
        <f t="shared" si="14"/>
        <v>0</v>
      </c>
      <c r="AJ13" s="20"/>
      <c r="AK13" s="18">
        <f t="shared" si="15"/>
        <v>0</v>
      </c>
      <c r="AL13" s="20"/>
      <c r="AM13" s="18">
        <f t="shared" si="16"/>
        <v>0</v>
      </c>
      <c r="AN13" s="20"/>
      <c r="AO13" s="18">
        <f t="shared" si="17"/>
        <v>0</v>
      </c>
      <c r="AP13" s="20"/>
      <c r="AQ13" s="18">
        <f t="shared" si="18"/>
        <v>0</v>
      </c>
      <c r="AR13" s="20"/>
      <c r="AS13" s="18">
        <f t="shared" si="19"/>
        <v>0</v>
      </c>
      <c r="AT13" s="20"/>
      <c r="AU13" s="18">
        <f t="shared" si="20"/>
        <v>0</v>
      </c>
      <c r="AV13" s="17"/>
      <c r="AW13" s="18">
        <f t="shared" si="21"/>
        <v>0</v>
      </c>
    </row>
    <row r="14" spans="1:49" s="5" customFormat="1" ht="28.2">
      <c r="A14" s="78" t="s">
        <v>35</v>
      </c>
      <c r="B14" s="30">
        <v>214</v>
      </c>
      <c r="C14" s="6" t="s">
        <v>73</v>
      </c>
      <c r="D14" s="42">
        <f t="shared" si="0"/>
        <v>8</v>
      </c>
      <c r="E14" s="59">
        <f t="shared" si="1"/>
        <v>10</v>
      </c>
      <c r="F14" s="42">
        <f t="shared" si="2"/>
        <v>8</v>
      </c>
      <c r="G14" s="43">
        <f t="shared" si="3"/>
        <v>44</v>
      </c>
      <c r="H14" s="60">
        <f t="shared" si="4"/>
        <v>10</v>
      </c>
      <c r="I14" s="61">
        <f t="shared" si="5"/>
        <v>10</v>
      </c>
      <c r="J14" s="17">
        <v>41</v>
      </c>
      <c r="K14" s="18">
        <f>IF(J14&gt;0,IF(J14&gt;26,1,IF(J14&gt;2,28-J14,IF(J14=2,27,30))),0)</f>
        <v>1</v>
      </c>
      <c r="L14" s="17">
        <v>7</v>
      </c>
      <c r="M14" s="18">
        <v>7</v>
      </c>
      <c r="N14" s="17"/>
      <c r="O14" s="18">
        <f t="shared" si="7"/>
        <v>0</v>
      </c>
      <c r="P14" s="17"/>
      <c r="Q14" s="18">
        <f>IF(P14&gt;0,IF(P14&gt;26,1,IF(P14&gt;2,28-P14,IF(P14=2,27,30))),0)</f>
        <v>0</v>
      </c>
      <c r="R14" s="17"/>
      <c r="S14" s="36">
        <f t="shared" si="8"/>
        <v>0</v>
      </c>
      <c r="T14" s="17"/>
      <c r="U14" s="18">
        <f>IF(T14&gt;0,IF(T14&gt;26,1,IF(T14&gt;2,28-T14,IF(T14=2,27,30))),0)</f>
        <v>0</v>
      </c>
      <c r="V14" s="17"/>
      <c r="W14" s="18">
        <f t="shared" si="9"/>
        <v>0</v>
      </c>
      <c r="X14" s="17"/>
      <c r="Y14" s="18">
        <f t="shared" si="22"/>
        <v>0</v>
      </c>
      <c r="Z14" s="17"/>
      <c r="AA14" s="18">
        <f t="shared" si="10"/>
        <v>0</v>
      </c>
      <c r="AB14" s="17"/>
      <c r="AC14" s="18">
        <f t="shared" si="11"/>
        <v>0</v>
      </c>
      <c r="AD14" s="17"/>
      <c r="AE14" s="18">
        <f t="shared" si="12"/>
        <v>0</v>
      </c>
      <c r="AF14" s="17"/>
      <c r="AG14" s="18">
        <f t="shared" si="13"/>
        <v>0</v>
      </c>
      <c r="AH14" s="17"/>
      <c r="AI14" s="18">
        <f t="shared" si="14"/>
        <v>0</v>
      </c>
      <c r="AJ14" s="20"/>
      <c r="AK14" s="18">
        <f t="shared" si="15"/>
        <v>0</v>
      </c>
      <c r="AL14" s="20"/>
      <c r="AM14" s="18">
        <f t="shared" si="16"/>
        <v>0</v>
      </c>
      <c r="AN14" s="20"/>
      <c r="AO14" s="18">
        <f t="shared" si="17"/>
        <v>0</v>
      </c>
      <c r="AP14" s="20"/>
      <c r="AQ14" s="18">
        <f t="shared" si="18"/>
        <v>0</v>
      </c>
      <c r="AR14" s="20"/>
      <c r="AS14" s="18">
        <f t="shared" si="19"/>
        <v>0</v>
      </c>
      <c r="AT14" s="20"/>
      <c r="AU14" s="18">
        <f t="shared" si="20"/>
        <v>0</v>
      </c>
      <c r="AV14" s="17"/>
      <c r="AW14" s="18">
        <f t="shared" si="21"/>
        <v>0</v>
      </c>
    </row>
    <row r="15" spans="1:49" s="5" customFormat="1" ht="28.2">
      <c r="A15" s="78" t="s">
        <v>46</v>
      </c>
      <c r="B15" s="30">
        <v>218</v>
      </c>
      <c r="C15" s="6" t="s">
        <v>73</v>
      </c>
      <c r="D15" s="42">
        <f t="shared" si="0"/>
        <v>7</v>
      </c>
      <c r="E15" s="59">
        <f t="shared" si="1"/>
        <v>11</v>
      </c>
      <c r="F15" s="42">
        <f t="shared" si="2"/>
        <v>7</v>
      </c>
      <c r="G15" s="43">
        <f t="shared" si="3"/>
        <v>47</v>
      </c>
      <c r="H15" s="60">
        <f t="shared" si="4"/>
        <v>11</v>
      </c>
      <c r="I15" s="61">
        <f t="shared" si="5"/>
        <v>11</v>
      </c>
      <c r="J15" s="17">
        <v>21</v>
      </c>
      <c r="K15" s="18">
        <f>IF(J15&gt;0,IF(J15&gt;26,1,IF(J15&gt;2,28-J15,IF(J15=2,27,30))),0)</f>
        <v>7</v>
      </c>
      <c r="L15" s="17"/>
      <c r="M15" s="27">
        <f>IF(L15&gt;0,IF(L15&gt;26,1,IF(L15&gt;2,28-L15,IF(L15=2,27,30))),0)</f>
        <v>0</v>
      </c>
      <c r="N15" s="17"/>
      <c r="O15" s="18">
        <f t="shared" si="7"/>
        <v>0</v>
      </c>
      <c r="P15" s="17"/>
      <c r="Q15" s="18">
        <f>IF(P15&gt;0,IF(P15&gt;26,1,IF(P15&gt;2,28-P15,IF(P15=2,27,30))),0)</f>
        <v>0</v>
      </c>
      <c r="R15" s="17"/>
      <c r="S15" s="36">
        <f t="shared" si="8"/>
        <v>0</v>
      </c>
      <c r="T15" s="17"/>
      <c r="U15" s="18">
        <f>IF(T15&gt;0,IF(T15&gt;26,1,IF(T15&gt;2,28-T15,IF(T15=2,27,30))),0)</f>
        <v>0</v>
      </c>
      <c r="V15" s="17"/>
      <c r="W15" s="18">
        <f t="shared" si="9"/>
        <v>0</v>
      </c>
      <c r="X15" s="17"/>
      <c r="Y15" s="18">
        <f t="shared" si="22"/>
        <v>0</v>
      </c>
      <c r="Z15" s="17"/>
      <c r="AA15" s="18">
        <f t="shared" si="10"/>
        <v>0</v>
      </c>
      <c r="AB15" s="17"/>
      <c r="AC15" s="18">
        <f t="shared" si="11"/>
        <v>0</v>
      </c>
      <c r="AD15" s="17"/>
      <c r="AE15" s="18">
        <f t="shared" si="12"/>
        <v>0</v>
      </c>
      <c r="AF15" s="17"/>
      <c r="AG15" s="18">
        <f t="shared" si="13"/>
        <v>0</v>
      </c>
      <c r="AH15" s="17"/>
      <c r="AI15" s="18">
        <f t="shared" si="14"/>
        <v>0</v>
      </c>
      <c r="AJ15" s="20"/>
      <c r="AK15" s="18">
        <f t="shared" si="15"/>
        <v>0</v>
      </c>
      <c r="AL15" s="20"/>
      <c r="AM15" s="18">
        <f t="shared" si="16"/>
        <v>0</v>
      </c>
      <c r="AN15" s="20"/>
      <c r="AO15" s="18">
        <f t="shared" si="17"/>
        <v>0</v>
      </c>
      <c r="AP15" s="20"/>
      <c r="AQ15" s="18">
        <f t="shared" si="18"/>
        <v>0</v>
      </c>
      <c r="AR15" s="20"/>
      <c r="AS15" s="18">
        <f t="shared" si="19"/>
        <v>0</v>
      </c>
      <c r="AT15" s="20"/>
      <c r="AU15" s="18">
        <f t="shared" si="20"/>
        <v>0</v>
      </c>
      <c r="AV15" s="17"/>
      <c r="AW15" s="18">
        <f t="shared" si="21"/>
        <v>0</v>
      </c>
    </row>
    <row r="16" spans="1:49" s="5" customFormat="1" ht="28.2">
      <c r="A16" s="79" t="s">
        <v>36</v>
      </c>
      <c r="B16" s="51">
        <v>13</v>
      </c>
      <c r="C16" s="47" t="s">
        <v>72</v>
      </c>
      <c r="D16" s="52">
        <f t="shared" si="0"/>
        <v>4</v>
      </c>
      <c r="E16" s="59">
        <f t="shared" si="1"/>
        <v>12</v>
      </c>
      <c r="F16" s="52">
        <f t="shared" si="2"/>
        <v>4</v>
      </c>
      <c r="G16" s="53">
        <f t="shared" si="3"/>
        <v>50</v>
      </c>
      <c r="H16" s="60">
        <f t="shared" si="4"/>
        <v>12</v>
      </c>
      <c r="I16" s="61">
        <f t="shared" si="5"/>
        <v>12</v>
      </c>
      <c r="J16" s="54">
        <v>33</v>
      </c>
      <c r="K16" s="55">
        <f>IF(J16&gt;0,IF(J16&gt;26,1,IF(J16&gt;2,28-J16,IF(J16=2,27,30))),0)</f>
        <v>1</v>
      </c>
      <c r="L16" s="54"/>
      <c r="M16" s="56">
        <f>IF(L16&gt;0,IF(L16&gt;26,1,IF(L16&gt;2,28-L16,IF(L16=2,27,30))),0)</f>
        <v>0</v>
      </c>
      <c r="N16" s="54"/>
      <c r="O16" s="55">
        <f t="shared" si="7"/>
        <v>0</v>
      </c>
      <c r="P16" s="54"/>
      <c r="Q16" s="55">
        <f>IF(P16&gt;0,IF(P16&gt;26,1,IF(P16&gt;2,28-P16,IF(P16=2,27,30))),0)</f>
        <v>0</v>
      </c>
      <c r="R16" s="54">
        <v>30</v>
      </c>
      <c r="S16" s="89">
        <f t="shared" si="8"/>
        <v>1</v>
      </c>
      <c r="T16" s="54">
        <v>26</v>
      </c>
      <c r="U16" s="55">
        <f>IF(T16&gt;0,IF(T16&gt;26,1,IF(T16&gt;2,28-T16,IF(T16=2,27,30))),0)</f>
        <v>2</v>
      </c>
      <c r="V16" s="54"/>
      <c r="W16" s="55">
        <f t="shared" si="9"/>
        <v>0</v>
      </c>
      <c r="X16" s="54"/>
      <c r="Y16" s="55">
        <f t="shared" si="22"/>
        <v>0</v>
      </c>
      <c r="Z16" s="54"/>
      <c r="AA16" s="55">
        <f t="shared" si="10"/>
        <v>0</v>
      </c>
      <c r="AB16" s="54"/>
      <c r="AC16" s="55">
        <f t="shared" si="11"/>
        <v>0</v>
      </c>
      <c r="AD16" s="75"/>
      <c r="AE16" s="55">
        <f t="shared" si="12"/>
        <v>0</v>
      </c>
      <c r="AF16" s="54"/>
      <c r="AG16" s="55">
        <f t="shared" si="13"/>
        <v>0</v>
      </c>
      <c r="AH16" s="54"/>
      <c r="AI16" s="55">
        <f t="shared" si="14"/>
        <v>0</v>
      </c>
      <c r="AJ16" s="57"/>
      <c r="AK16" s="55">
        <f t="shared" si="15"/>
        <v>0</v>
      </c>
      <c r="AL16" s="57"/>
      <c r="AM16" s="55">
        <f t="shared" si="16"/>
        <v>0</v>
      </c>
      <c r="AN16" s="57"/>
      <c r="AO16" s="55">
        <f t="shared" si="17"/>
        <v>0</v>
      </c>
      <c r="AP16" s="57"/>
      <c r="AQ16" s="55">
        <f t="shared" si="18"/>
        <v>0</v>
      </c>
      <c r="AR16" s="74"/>
      <c r="AS16" s="55">
        <f t="shared" si="19"/>
        <v>0</v>
      </c>
      <c r="AT16" s="74"/>
      <c r="AU16" s="55">
        <f t="shared" si="20"/>
        <v>0</v>
      </c>
      <c r="AV16" s="54"/>
      <c r="AW16" s="55">
        <f t="shared" si="21"/>
        <v>0</v>
      </c>
    </row>
    <row r="17" spans="1:49" s="5" customFormat="1" ht="34.5" customHeight="1">
      <c r="A17" s="67" t="s">
        <v>39</v>
      </c>
      <c r="B17" s="68"/>
      <c r="C17" s="69"/>
      <c r="D17" s="70"/>
      <c r="E17" s="70"/>
      <c r="F17" s="70"/>
      <c r="G17" s="70"/>
      <c r="H17" s="70"/>
      <c r="I17" s="71"/>
      <c r="J17" s="72"/>
      <c r="K17" s="72"/>
      <c r="L17" s="72"/>
      <c r="M17" s="70"/>
      <c r="N17" s="72"/>
      <c r="O17" s="72"/>
      <c r="P17" s="72"/>
      <c r="Q17" s="72"/>
      <c r="R17" s="72"/>
      <c r="S17" s="87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3"/>
    </row>
    <row r="18" spans="1:49" s="5" customFormat="1" ht="28.2">
      <c r="A18" s="77" t="s">
        <v>47</v>
      </c>
      <c r="B18" s="31"/>
      <c r="C18" s="6" t="s">
        <v>129</v>
      </c>
      <c r="D18" s="42">
        <f t="shared" ref="D18:D40" si="23">F18</f>
        <v>155</v>
      </c>
      <c r="E18" s="59">
        <f t="shared" ref="E18:E40" si="24">_xlfn.RANK.EQ(D18,$D$18:$D$40,0)</f>
        <v>1</v>
      </c>
      <c r="F18" s="42">
        <f t="shared" ref="F18:F40" si="25">K18+M18+Q18+Y18+O18+AC18+AE18+AI18+W18+U18+AA18+S18+AG18+AO18+AK18+AS18+AM18+AQ18+AU18+AW18</f>
        <v>155</v>
      </c>
      <c r="G18" s="43">
        <f>_xlfn.RANK.EQ(F18,$F$5:$F$72,0)</f>
        <v>1</v>
      </c>
      <c r="H18" s="44">
        <f t="shared" ref="H18:H40" si="26">1+H17</f>
        <v>1</v>
      </c>
      <c r="I18" s="61">
        <f>I16+1</f>
        <v>13</v>
      </c>
      <c r="J18" s="17">
        <v>22</v>
      </c>
      <c r="K18" s="18">
        <f>IF(J18&gt;0,IF(J18&gt;26,1,IF(J18&gt;2,28-J18,IF(J18=2,27,30))),0)</f>
        <v>6</v>
      </c>
      <c r="L18" s="17">
        <v>1</v>
      </c>
      <c r="M18" s="27">
        <f>IF(L18&gt;0,IF(L18&gt;26,1,IF(L18&gt;2,28-L18,IF(L18=2,27,30))),0)</f>
        <v>30</v>
      </c>
      <c r="N18" s="17">
        <v>3</v>
      </c>
      <c r="O18" s="18">
        <f>IF(N18&gt;0,IF(N18&gt;26,1,IF(N18&gt;2,28-N18,IF(N18=2,27,30))),0)</f>
        <v>25</v>
      </c>
      <c r="P18" s="17">
        <v>7</v>
      </c>
      <c r="Q18" s="18">
        <f t="shared" ref="Q18:Q29" si="27">IF(P18&gt;0,IF(P18&gt;26,1,IF(P18&gt;2,28-P18,IF(P18=2,27,30))),0)</f>
        <v>21</v>
      </c>
      <c r="R18" s="17">
        <v>6</v>
      </c>
      <c r="S18" s="36">
        <f>IF(R18&gt;0,IF(R18&gt;26,1,IF(R18&gt;2,28-R18,IF(R18=2,27,30))),0)</f>
        <v>22</v>
      </c>
      <c r="T18" s="17">
        <v>4</v>
      </c>
      <c r="U18" s="18">
        <f>IF(T18&gt;0,IF(T18&gt;26,1,IF(T18&gt;2,28-T18,IF(T18=2,27,30))),0)</f>
        <v>24</v>
      </c>
      <c r="V18" s="17"/>
      <c r="W18" s="18">
        <f t="shared" ref="W18:W40" si="28">IF(V18&gt;0,IF(V18&gt;26,1,IF(V18&gt;2,28-V18,IF(V18=2,27,30))),0)</f>
        <v>0</v>
      </c>
      <c r="X18" s="17">
        <v>2</v>
      </c>
      <c r="Y18" s="18">
        <f t="shared" ref="Y18:Y30" si="29">IF(X18&gt;0,IF(X18&gt;26,1,IF(X18&gt;2,28-X18,IF(X18=2,27,30))),0)</f>
        <v>27</v>
      </c>
      <c r="Z18" s="17"/>
      <c r="AA18" s="18">
        <f t="shared" ref="AA18:AA40" si="30">IF(Z18&gt;0,IF(Z18&gt;26,1,IF(Z18&gt;2,28-Z18,IF(Z18=2,27,30))),0)</f>
        <v>0</v>
      </c>
      <c r="AB18" s="17"/>
      <c r="AC18" s="18">
        <f t="shared" ref="AC18:AC40" si="31">IF(AB18&gt;0,IF(AB18&gt;26,1,IF(AB18&gt;2,28-AB18,IF(AB18=2,27,30))),0)</f>
        <v>0</v>
      </c>
      <c r="AD18" s="19"/>
      <c r="AE18" s="18">
        <f t="shared" ref="AE18:AE40" si="32">IF(AD18&gt;0,IF(AD18&gt;26,1,IF(AD18&gt;2,28-AD18,IF(AD18=2,27,30))),0)</f>
        <v>0</v>
      </c>
      <c r="AF18" s="17"/>
      <c r="AG18" s="18">
        <f t="shared" ref="AG18:AG40" si="33">IF(AF18&gt;0,IF(AF18&gt;26,1,IF(AF18&gt;2,28-AF18,IF(AF18=2,27,30))),0)</f>
        <v>0</v>
      </c>
      <c r="AH18" s="17"/>
      <c r="AI18" s="18">
        <f t="shared" ref="AI18:AI40" si="34">IF(AH18&gt;0,IF(AH18&gt;26,1,IF(AH18&gt;2,28-AH18,IF(AH18=2,27,30))),0)</f>
        <v>0</v>
      </c>
      <c r="AJ18" s="20"/>
      <c r="AK18" s="18">
        <f t="shared" ref="AK18:AK40" si="35">IF(AJ18&gt;0,IF(AJ18&gt;26,1,IF(AJ18&gt;2,28-AJ18,IF(AJ18=2,27,30))),0)</f>
        <v>0</v>
      </c>
      <c r="AL18" s="20"/>
      <c r="AM18" s="18">
        <f t="shared" ref="AM18:AM40" si="36">IF(AL18&gt;0,IF(AL18&gt;26,1,IF(AL18&gt;2,28-AL18,IF(AL18=2,27,30))),0)</f>
        <v>0</v>
      </c>
      <c r="AN18" s="20"/>
      <c r="AO18" s="18">
        <f t="shared" ref="AO18:AO40" si="37">IF(AN18&gt;0,IF(AN18&gt;26,1,IF(AN18&gt;2,28-AN18,IF(AN18=2,27,30))),0)</f>
        <v>0</v>
      </c>
      <c r="AP18" s="17"/>
      <c r="AQ18" s="18">
        <f t="shared" ref="AQ18:AQ40" si="38">IF(AP18&gt;0,IF(AP18&gt;26,1,IF(AP18&gt;2,28-AP18,IF(AP18=2,27,30))),0)</f>
        <v>0</v>
      </c>
      <c r="AR18" s="17"/>
      <c r="AS18" s="18">
        <f t="shared" ref="AS18:AS40" si="39">IF(AR18&gt;0,IF(AR18&gt;26,1,IF(AR18&gt;2,28-AR18,IF(AR18=2,27,30))),0)</f>
        <v>0</v>
      </c>
      <c r="AT18" s="17"/>
      <c r="AU18" s="18">
        <f t="shared" ref="AU18:AU40" si="40">IF(AT18&gt;0,IF(AT18&gt;26,1,IF(AT18&gt;2,28-AT18,IF(AT18=2,27,30))),0)</f>
        <v>0</v>
      </c>
      <c r="AV18" s="17"/>
      <c r="AW18" s="18">
        <f t="shared" ref="AW18:AW40" si="41">IF(AV18&gt;0,IF(AV18&gt;26,1,IF(AV18&gt;2,28-AV18,IF(AV18=2,27,30))),0)</f>
        <v>0</v>
      </c>
    </row>
    <row r="19" spans="1:49" s="5" customFormat="1" ht="27.6" customHeight="1">
      <c r="A19" s="76" t="s">
        <v>43</v>
      </c>
      <c r="B19" s="49">
        <v>1</v>
      </c>
      <c r="C19" s="50" t="s">
        <v>71</v>
      </c>
      <c r="D19" s="58">
        <f t="shared" si="23"/>
        <v>145</v>
      </c>
      <c r="E19" s="59">
        <f t="shared" si="24"/>
        <v>2</v>
      </c>
      <c r="F19" s="58">
        <f t="shared" si="25"/>
        <v>145</v>
      </c>
      <c r="G19" s="43">
        <f>_xlfn.RANK.EQ(F19,$F$5:$F$72,0)</f>
        <v>2</v>
      </c>
      <c r="H19" s="44">
        <f t="shared" si="26"/>
        <v>2</v>
      </c>
      <c r="I19" s="61">
        <f t="shared" ref="I19:I40" si="42">I18+1</f>
        <v>14</v>
      </c>
      <c r="J19" s="62">
        <v>8</v>
      </c>
      <c r="K19" s="63">
        <f>IF(J19&gt;0,IF(J19&gt;26,1,IF(J19&gt;2,28-J19,IF(J19=2,27,30))),0)</f>
        <v>20</v>
      </c>
      <c r="L19" s="62">
        <v>17</v>
      </c>
      <c r="M19" s="64">
        <f>IF(L19&gt;0,IF(L19&gt;26,1,IF(L19&gt;2,28-L19,IF(L19=2,27,30))),0)</f>
        <v>11</v>
      </c>
      <c r="N19" s="62">
        <v>4</v>
      </c>
      <c r="O19" s="63">
        <f>IF(N19&gt;0,IF(N19&gt;26,1,IF(N19&gt;2,28-N19,IF(N19=2,27,30))),0)</f>
        <v>24</v>
      </c>
      <c r="P19" s="62">
        <v>9</v>
      </c>
      <c r="Q19" s="63">
        <f t="shared" si="27"/>
        <v>19</v>
      </c>
      <c r="R19" s="62">
        <v>4</v>
      </c>
      <c r="S19" s="88">
        <f>IF(R19&gt;0,IF(R19&gt;26,1,IF(R19&gt;2,28-R19,IF(R19=2,27,30))),0)</f>
        <v>24</v>
      </c>
      <c r="T19" s="62">
        <v>11</v>
      </c>
      <c r="U19" s="63">
        <f>IF(T19&gt;0,IF(T19&gt;26,1,IF(T19&gt;2,28-T19,IF(T19=2,27,30))),0)</f>
        <v>17</v>
      </c>
      <c r="V19" s="62"/>
      <c r="W19" s="63">
        <f t="shared" si="28"/>
        <v>0</v>
      </c>
      <c r="X19" s="62">
        <v>1</v>
      </c>
      <c r="Y19" s="63">
        <f t="shared" si="29"/>
        <v>30</v>
      </c>
      <c r="Z19" s="62"/>
      <c r="AA19" s="63">
        <f t="shared" si="30"/>
        <v>0</v>
      </c>
      <c r="AB19" s="62"/>
      <c r="AC19" s="63">
        <f t="shared" si="31"/>
        <v>0</v>
      </c>
      <c r="AD19" s="65"/>
      <c r="AE19" s="63">
        <f t="shared" si="32"/>
        <v>0</v>
      </c>
      <c r="AF19" s="66"/>
      <c r="AG19" s="63">
        <f t="shared" si="33"/>
        <v>0</v>
      </c>
      <c r="AH19" s="62"/>
      <c r="AI19" s="63">
        <f t="shared" si="34"/>
        <v>0</v>
      </c>
      <c r="AJ19" s="66"/>
      <c r="AK19" s="63">
        <f t="shared" si="35"/>
        <v>0</v>
      </c>
      <c r="AL19" s="66"/>
      <c r="AM19" s="63">
        <f t="shared" si="36"/>
        <v>0</v>
      </c>
      <c r="AN19" s="66"/>
      <c r="AO19" s="63">
        <f t="shared" si="37"/>
        <v>0</v>
      </c>
      <c r="AP19" s="66"/>
      <c r="AQ19" s="63">
        <f t="shared" si="38"/>
        <v>0</v>
      </c>
      <c r="AR19" s="84"/>
      <c r="AS19" s="63">
        <f t="shared" si="39"/>
        <v>0</v>
      </c>
      <c r="AT19" s="84"/>
      <c r="AU19" s="63">
        <f t="shared" si="40"/>
        <v>0</v>
      </c>
      <c r="AV19" s="62"/>
      <c r="AW19" s="63">
        <f t="shared" si="41"/>
        <v>0</v>
      </c>
    </row>
    <row r="20" spans="1:49" s="5" customFormat="1" ht="28.2">
      <c r="A20" s="78" t="s">
        <v>42</v>
      </c>
      <c r="B20" s="30">
        <v>32</v>
      </c>
      <c r="C20" s="6" t="s">
        <v>73</v>
      </c>
      <c r="D20" s="42">
        <f t="shared" si="23"/>
        <v>116</v>
      </c>
      <c r="E20" s="59">
        <f t="shared" si="24"/>
        <v>3</v>
      </c>
      <c r="F20" s="42">
        <f t="shared" si="25"/>
        <v>116</v>
      </c>
      <c r="G20" s="43">
        <f t="shared" ref="G20:G40" si="43">_xlfn.RANK.EQ(F20,$F$5:$F$72,0)</f>
        <v>5</v>
      </c>
      <c r="H20" s="44">
        <f t="shared" si="26"/>
        <v>3</v>
      </c>
      <c r="I20" s="61">
        <f t="shared" si="42"/>
        <v>15</v>
      </c>
      <c r="J20" s="17">
        <v>7</v>
      </c>
      <c r="K20" s="18">
        <f>IF(J20&gt;0,IF(J20&gt;26,1,IF(J20&gt;2,28-J20,IF(J20=2,27,30))),0)</f>
        <v>21</v>
      </c>
      <c r="L20" s="17">
        <v>5</v>
      </c>
      <c r="M20" s="27">
        <f>IF(L20&gt;0,IF(L20&gt;26,1,IF(L20&gt;2,28-L20,IF(L20=2,27,30))),0)</f>
        <v>23</v>
      </c>
      <c r="N20" s="17">
        <v>17</v>
      </c>
      <c r="O20" s="18">
        <f>IF(N20&gt;0,IF(N20&gt;26,1,IF(N20&gt;2,28-N20,IF(N20=2,27,30))),0)</f>
        <v>11</v>
      </c>
      <c r="P20" s="17">
        <v>19</v>
      </c>
      <c r="Q20" s="18">
        <f t="shared" si="27"/>
        <v>9</v>
      </c>
      <c r="R20" s="17">
        <v>7</v>
      </c>
      <c r="S20" s="36">
        <f>IF(R20&gt;0,IF(R20&gt;26,1,IF(R20&gt;2,28-R20,IF(R20=2,27,30))),0)</f>
        <v>21</v>
      </c>
      <c r="T20" s="17">
        <v>5</v>
      </c>
      <c r="U20" s="18">
        <f>IF(T20&gt;0,IF(T20&gt;26,1,IF(T20&gt;2,28-T20,IF(T20=2,27,30))),0)</f>
        <v>23</v>
      </c>
      <c r="V20" s="17"/>
      <c r="W20" s="18">
        <f t="shared" si="28"/>
        <v>0</v>
      </c>
      <c r="X20" s="17">
        <v>20</v>
      </c>
      <c r="Y20" s="18">
        <f t="shared" si="29"/>
        <v>8</v>
      </c>
      <c r="Z20" s="19"/>
      <c r="AA20" s="18">
        <f t="shared" si="30"/>
        <v>0</v>
      </c>
      <c r="AB20" s="17"/>
      <c r="AC20" s="18">
        <f t="shared" si="31"/>
        <v>0</v>
      </c>
      <c r="AD20" s="19"/>
      <c r="AE20" s="18">
        <f t="shared" si="32"/>
        <v>0</v>
      </c>
      <c r="AF20" s="17"/>
      <c r="AG20" s="18">
        <f t="shared" si="33"/>
        <v>0</v>
      </c>
      <c r="AH20" s="17"/>
      <c r="AI20" s="18">
        <f t="shared" si="34"/>
        <v>0</v>
      </c>
      <c r="AJ20" s="20"/>
      <c r="AK20" s="18">
        <f t="shared" si="35"/>
        <v>0</v>
      </c>
      <c r="AL20" s="20"/>
      <c r="AM20" s="18">
        <f t="shared" si="36"/>
        <v>0</v>
      </c>
      <c r="AN20" s="20"/>
      <c r="AO20" s="18">
        <f t="shared" si="37"/>
        <v>0</v>
      </c>
      <c r="AP20" s="20"/>
      <c r="AQ20" s="18">
        <f t="shared" si="38"/>
        <v>0</v>
      </c>
      <c r="AR20" s="23"/>
      <c r="AS20" s="18">
        <f t="shared" si="39"/>
        <v>0</v>
      </c>
      <c r="AT20" s="23"/>
      <c r="AU20" s="18">
        <f t="shared" si="40"/>
        <v>0</v>
      </c>
      <c r="AV20" s="17"/>
      <c r="AW20" s="18">
        <f t="shared" si="41"/>
        <v>0</v>
      </c>
    </row>
    <row r="21" spans="1:49" s="5" customFormat="1" ht="28.2">
      <c r="A21" s="77" t="s">
        <v>44</v>
      </c>
      <c r="B21" s="30">
        <v>51</v>
      </c>
      <c r="C21" s="6" t="s">
        <v>110</v>
      </c>
      <c r="D21" s="42">
        <f t="shared" si="23"/>
        <v>115</v>
      </c>
      <c r="E21" s="59">
        <f t="shared" si="24"/>
        <v>4</v>
      </c>
      <c r="F21" s="42">
        <f t="shared" si="25"/>
        <v>115</v>
      </c>
      <c r="G21" s="43">
        <f t="shared" si="43"/>
        <v>6</v>
      </c>
      <c r="H21" s="44">
        <f t="shared" si="26"/>
        <v>4</v>
      </c>
      <c r="I21" s="61">
        <f t="shared" si="42"/>
        <v>16</v>
      </c>
      <c r="J21" s="17">
        <v>16</v>
      </c>
      <c r="K21" s="18">
        <f>IF(J21&gt;0,IF(J21&gt;26,1,IF(J21&gt;2,28-J21,IF(J21=2,27,30))),0)</f>
        <v>12</v>
      </c>
      <c r="L21" s="17">
        <v>15</v>
      </c>
      <c r="M21" s="27">
        <f>IF(L21&gt;0,IF(L21&gt;26,1,IF(L21&gt;2,28-L21,IF(L21=2,27,30))),0)</f>
        <v>13</v>
      </c>
      <c r="N21" s="17">
        <v>7</v>
      </c>
      <c r="O21" s="18">
        <f>IF(N21&gt;0,IF(N21&gt;26,1,IF(N21&gt;2,28-N21,IF(N21=2,27,30))),0)</f>
        <v>21</v>
      </c>
      <c r="P21" s="17">
        <v>4</v>
      </c>
      <c r="Q21" s="18">
        <f t="shared" si="27"/>
        <v>24</v>
      </c>
      <c r="R21" s="17">
        <v>20</v>
      </c>
      <c r="S21" s="36">
        <f>IF(R21&gt;0,IF(R21&gt;26,1,IF(R21&gt;2,28-R21,IF(R21=2,27,30))),0)</f>
        <v>8</v>
      </c>
      <c r="T21" s="17">
        <v>9</v>
      </c>
      <c r="U21" s="18">
        <f>IF(T21&gt;0,IF(T21&gt;26,1,IF(T21&gt;2,28-T21,IF(T21=2,27,30))),0)</f>
        <v>19</v>
      </c>
      <c r="V21" s="19"/>
      <c r="W21" s="18">
        <f t="shared" si="28"/>
        <v>0</v>
      </c>
      <c r="X21" s="17">
        <v>10</v>
      </c>
      <c r="Y21" s="18">
        <f t="shared" si="29"/>
        <v>18</v>
      </c>
      <c r="Z21" s="19"/>
      <c r="AA21" s="18">
        <f t="shared" si="30"/>
        <v>0</v>
      </c>
      <c r="AB21" s="17"/>
      <c r="AC21" s="18">
        <f t="shared" si="31"/>
        <v>0</v>
      </c>
      <c r="AD21" s="19"/>
      <c r="AE21" s="18">
        <f t="shared" si="32"/>
        <v>0</v>
      </c>
      <c r="AF21" s="17"/>
      <c r="AG21" s="18">
        <f t="shared" si="33"/>
        <v>0</v>
      </c>
      <c r="AH21" s="17"/>
      <c r="AI21" s="18">
        <f t="shared" si="34"/>
        <v>0</v>
      </c>
      <c r="AJ21" s="20"/>
      <c r="AK21" s="18">
        <f t="shared" si="35"/>
        <v>0</v>
      </c>
      <c r="AL21" s="20"/>
      <c r="AM21" s="18">
        <f t="shared" si="36"/>
        <v>0</v>
      </c>
      <c r="AN21" s="20"/>
      <c r="AO21" s="18">
        <f t="shared" si="37"/>
        <v>0</v>
      </c>
      <c r="AP21" s="20"/>
      <c r="AQ21" s="18">
        <f t="shared" si="38"/>
        <v>0</v>
      </c>
      <c r="AR21" s="22"/>
      <c r="AS21" s="18">
        <f t="shared" si="39"/>
        <v>0</v>
      </c>
      <c r="AT21" s="22"/>
      <c r="AU21" s="18">
        <f t="shared" si="40"/>
        <v>0</v>
      </c>
      <c r="AV21" s="17"/>
      <c r="AW21" s="18">
        <f t="shared" si="41"/>
        <v>0</v>
      </c>
    </row>
    <row r="22" spans="1:49" s="5" customFormat="1" ht="28.2">
      <c r="A22" s="77" t="s">
        <v>99</v>
      </c>
      <c r="B22" s="30">
        <v>33</v>
      </c>
      <c r="C22" s="6" t="s">
        <v>81</v>
      </c>
      <c r="D22" s="42">
        <f t="shared" si="23"/>
        <v>105.55</v>
      </c>
      <c r="E22" s="59">
        <f t="shared" si="24"/>
        <v>5</v>
      </c>
      <c r="F22" s="42">
        <f t="shared" si="25"/>
        <v>105.55</v>
      </c>
      <c r="G22" s="43">
        <f t="shared" si="43"/>
        <v>7</v>
      </c>
      <c r="H22" s="44">
        <f t="shared" si="26"/>
        <v>5</v>
      </c>
      <c r="I22" s="61">
        <f t="shared" si="42"/>
        <v>17</v>
      </c>
      <c r="J22" s="17"/>
      <c r="K22" s="18"/>
      <c r="L22" s="17">
        <v>12</v>
      </c>
      <c r="M22" s="27">
        <v>5</v>
      </c>
      <c r="N22" s="17">
        <v>2</v>
      </c>
      <c r="O22" s="36">
        <v>20.3</v>
      </c>
      <c r="P22" s="17">
        <v>2</v>
      </c>
      <c r="Q22" s="18">
        <f t="shared" si="27"/>
        <v>27</v>
      </c>
      <c r="R22" s="17">
        <v>3</v>
      </c>
      <c r="S22" s="36">
        <v>18.75</v>
      </c>
      <c r="T22" s="17">
        <v>1</v>
      </c>
      <c r="U22" s="18">
        <v>22.5</v>
      </c>
      <c r="V22" s="17"/>
      <c r="W22" s="18">
        <f t="shared" si="28"/>
        <v>0</v>
      </c>
      <c r="X22" s="17">
        <v>16</v>
      </c>
      <c r="Y22" s="18">
        <f t="shared" si="29"/>
        <v>12</v>
      </c>
      <c r="Z22" s="17"/>
      <c r="AA22" s="18">
        <f t="shared" si="30"/>
        <v>0</v>
      </c>
      <c r="AB22" s="17"/>
      <c r="AC22" s="18">
        <f t="shared" si="31"/>
        <v>0</v>
      </c>
      <c r="AD22" s="19"/>
      <c r="AE22" s="18">
        <f t="shared" si="32"/>
        <v>0</v>
      </c>
      <c r="AF22" s="17"/>
      <c r="AG22" s="18">
        <f t="shared" si="33"/>
        <v>0</v>
      </c>
      <c r="AH22" s="17"/>
      <c r="AI22" s="18">
        <f t="shared" si="34"/>
        <v>0</v>
      </c>
      <c r="AJ22" s="20"/>
      <c r="AK22" s="18">
        <f t="shared" si="35"/>
        <v>0</v>
      </c>
      <c r="AL22" s="20"/>
      <c r="AM22" s="18">
        <f t="shared" si="36"/>
        <v>0</v>
      </c>
      <c r="AN22" s="20"/>
      <c r="AO22" s="18">
        <f t="shared" si="37"/>
        <v>0</v>
      </c>
      <c r="AP22" s="17"/>
      <c r="AQ22" s="18">
        <f t="shared" si="38"/>
        <v>0</v>
      </c>
      <c r="AR22" s="17"/>
      <c r="AS22" s="18">
        <f t="shared" si="39"/>
        <v>0</v>
      </c>
      <c r="AT22" s="17"/>
      <c r="AU22" s="18">
        <f t="shared" si="40"/>
        <v>0</v>
      </c>
      <c r="AV22" s="17"/>
      <c r="AW22" s="18">
        <f t="shared" si="41"/>
        <v>0</v>
      </c>
    </row>
    <row r="23" spans="1:49" s="5" customFormat="1" ht="28.2">
      <c r="A23" s="77" t="s">
        <v>40</v>
      </c>
      <c r="B23" s="30">
        <v>2</v>
      </c>
      <c r="C23" s="6" t="s">
        <v>71</v>
      </c>
      <c r="D23" s="42">
        <f t="shared" si="23"/>
        <v>94</v>
      </c>
      <c r="E23" s="59">
        <f t="shared" si="24"/>
        <v>6</v>
      </c>
      <c r="F23" s="42">
        <f t="shared" si="25"/>
        <v>94</v>
      </c>
      <c r="G23" s="43">
        <f t="shared" si="43"/>
        <v>10</v>
      </c>
      <c r="H23" s="44">
        <f t="shared" si="26"/>
        <v>6</v>
      </c>
      <c r="I23" s="61">
        <f t="shared" si="42"/>
        <v>18</v>
      </c>
      <c r="J23" s="17">
        <v>2</v>
      </c>
      <c r="K23" s="18">
        <f>IF(J23&gt;0,IF(J23&gt;26,1,IF(J23&gt;2,28-J23,IF(J23=2,27,30))),0)</f>
        <v>27</v>
      </c>
      <c r="L23" s="17">
        <v>20</v>
      </c>
      <c r="M23" s="27">
        <f>IF(L23&gt;0,IF(L23&gt;26,1,IF(L23&gt;2,28-L23,IF(L23=2,27,30))),0)</f>
        <v>8</v>
      </c>
      <c r="N23" s="17">
        <v>13</v>
      </c>
      <c r="O23" s="18">
        <f>IF(N23&gt;0,IF(N23&gt;26,1,IF(N23&gt;2,28-N23,IF(N23=2,27,30))),0)</f>
        <v>15</v>
      </c>
      <c r="P23" s="17">
        <v>17</v>
      </c>
      <c r="Q23" s="18">
        <f t="shared" si="27"/>
        <v>11</v>
      </c>
      <c r="R23" s="17">
        <v>12</v>
      </c>
      <c r="S23" s="36">
        <f>IF(R23&gt;0,IF(R23&gt;26,1,IF(R23&gt;2,28-R23,IF(R23=2,27,30))),0)</f>
        <v>16</v>
      </c>
      <c r="T23" s="17">
        <v>20</v>
      </c>
      <c r="U23" s="18">
        <f>IF(T23&gt;0,IF(T23&gt;26,1,IF(T23&gt;2,28-T23,IF(T23=2,27,30))),0)</f>
        <v>8</v>
      </c>
      <c r="V23" s="19"/>
      <c r="W23" s="18">
        <f t="shared" si="28"/>
        <v>0</v>
      </c>
      <c r="X23" s="17">
        <v>19</v>
      </c>
      <c r="Y23" s="18">
        <f t="shared" si="29"/>
        <v>9</v>
      </c>
      <c r="Z23" s="17"/>
      <c r="AA23" s="18">
        <f t="shared" si="30"/>
        <v>0</v>
      </c>
      <c r="AB23" s="17"/>
      <c r="AC23" s="18">
        <f t="shared" si="31"/>
        <v>0</v>
      </c>
      <c r="AD23" s="17"/>
      <c r="AE23" s="18">
        <f t="shared" si="32"/>
        <v>0</v>
      </c>
      <c r="AF23" s="17"/>
      <c r="AG23" s="18">
        <f t="shared" si="33"/>
        <v>0</v>
      </c>
      <c r="AH23" s="17"/>
      <c r="AI23" s="18">
        <f t="shared" si="34"/>
        <v>0</v>
      </c>
      <c r="AJ23" s="20"/>
      <c r="AK23" s="18">
        <f t="shared" si="35"/>
        <v>0</v>
      </c>
      <c r="AL23" s="20"/>
      <c r="AM23" s="18">
        <f t="shared" si="36"/>
        <v>0</v>
      </c>
      <c r="AN23" s="20"/>
      <c r="AO23" s="18">
        <f t="shared" si="37"/>
        <v>0</v>
      </c>
      <c r="AP23" s="20"/>
      <c r="AQ23" s="18">
        <f t="shared" si="38"/>
        <v>0</v>
      </c>
      <c r="AR23" s="22"/>
      <c r="AS23" s="18">
        <f t="shared" si="39"/>
        <v>0</v>
      </c>
      <c r="AT23" s="22"/>
      <c r="AU23" s="18">
        <f t="shared" si="40"/>
        <v>0</v>
      </c>
      <c r="AV23" s="17"/>
      <c r="AW23" s="18">
        <f t="shared" si="41"/>
        <v>0</v>
      </c>
    </row>
    <row r="24" spans="1:49" s="5" customFormat="1" ht="28.2">
      <c r="A24" s="77" t="s">
        <v>48</v>
      </c>
      <c r="B24" s="30">
        <v>63</v>
      </c>
      <c r="C24" s="6" t="s">
        <v>79</v>
      </c>
      <c r="D24" s="42">
        <f t="shared" si="23"/>
        <v>89</v>
      </c>
      <c r="E24" s="59">
        <f t="shared" si="24"/>
        <v>7</v>
      </c>
      <c r="F24" s="42">
        <f t="shared" si="25"/>
        <v>89</v>
      </c>
      <c r="G24" s="43">
        <f t="shared" si="43"/>
        <v>12</v>
      </c>
      <c r="H24" s="44">
        <f t="shared" si="26"/>
        <v>7</v>
      </c>
      <c r="I24" s="61">
        <f t="shared" si="42"/>
        <v>19</v>
      </c>
      <c r="J24" s="17">
        <v>24</v>
      </c>
      <c r="K24" s="18">
        <f>IF(J24&gt;0,IF(J24&gt;26,1,IF(J24&gt;2,28-J24,IF(J24=2,27,30))),0)</f>
        <v>4</v>
      </c>
      <c r="L24" s="17">
        <v>25</v>
      </c>
      <c r="M24" s="27">
        <f>IF(L24&gt;0,IF(L24&gt;26,1,IF(L24&gt;2,28-L24,IF(L24=2,27,30))),0)</f>
        <v>3</v>
      </c>
      <c r="N24" s="17">
        <v>18</v>
      </c>
      <c r="O24" s="18">
        <f>IF(N24&gt;0,IF(N24&gt;26,1,IF(N24&gt;2,28-N24,IF(N24=2,27,30))),0)</f>
        <v>10</v>
      </c>
      <c r="P24" s="17">
        <v>23</v>
      </c>
      <c r="Q24" s="18">
        <f t="shared" si="27"/>
        <v>5</v>
      </c>
      <c r="R24" s="17">
        <v>2</v>
      </c>
      <c r="S24" s="36">
        <f>IF(R24&gt;0,IF(R24&gt;26,1,IF(R24&gt;2,28-R24,IF(R24=2,27,30))),0)</f>
        <v>27</v>
      </c>
      <c r="T24" s="17">
        <v>10</v>
      </c>
      <c r="U24" s="18">
        <f>IF(T24&gt;0,IF(T24&gt;26,1,IF(T24&gt;2,28-T24,IF(T24=2,27,30))),0)</f>
        <v>18</v>
      </c>
      <c r="V24" s="17"/>
      <c r="W24" s="18">
        <f t="shared" si="28"/>
        <v>0</v>
      </c>
      <c r="X24" s="17">
        <v>6</v>
      </c>
      <c r="Y24" s="18">
        <f t="shared" si="29"/>
        <v>22</v>
      </c>
      <c r="Z24" s="19"/>
      <c r="AA24" s="18">
        <f t="shared" si="30"/>
        <v>0</v>
      </c>
      <c r="AB24" s="17"/>
      <c r="AC24" s="18">
        <f t="shared" si="31"/>
        <v>0</v>
      </c>
      <c r="AD24" s="17"/>
      <c r="AE24" s="18">
        <f t="shared" si="32"/>
        <v>0</v>
      </c>
      <c r="AF24" s="17"/>
      <c r="AG24" s="18">
        <f t="shared" si="33"/>
        <v>0</v>
      </c>
      <c r="AH24" s="17"/>
      <c r="AI24" s="18">
        <f t="shared" si="34"/>
        <v>0</v>
      </c>
      <c r="AJ24" s="20"/>
      <c r="AK24" s="18">
        <f t="shared" si="35"/>
        <v>0</v>
      </c>
      <c r="AL24" s="20"/>
      <c r="AM24" s="18">
        <f t="shared" si="36"/>
        <v>0</v>
      </c>
      <c r="AN24" s="20"/>
      <c r="AO24" s="18">
        <f t="shared" si="37"/>
        <v>0</v>
      </c>
      <c r="AP24" s="20"/>
      <c r="AQ24" s="18">
        <f t="shared" si="38"/>
        <v>0</v>
      </c>
      <c r="AR24" s="20"/>
      <c r="AS24" s="18">
        <f t="shared" si="39"/>
        <v>0</v>
      </c>
      <c r="AT24" s="20"/>
      <c r="AU24" s="18">
        <f t="shared" si="40"/>
        <v>0</v>
      </c>
      <c r="AV24" s="17"/>
      <c r="AW24" s="18">
        <f t="shared" si="41"/>
        <v>0</v>
      </c>
    </row>
    <row r="25" spans="1:49" s="5" customFormat="1" ht="28.2">
      <c r="A25" s="77" t="s">
        <v>45</v>
      </c>
      <c r="B25" s="30">
        <v>50</v>
      </c>
      <c r="C25" s="6" t="s">
        <v>79</v>
      </c>
      <c r="D25" s="42">
        <f t="shared" si="23"/>
        <v>70</v>
      </c>
      <c r="E25" s="59">
        <f t="shared" si="24"/>
        <v>8</v>
      </c>
      <c r="F25" s="42">
        <f t="shared" si="25"/>
        <v>70</v>
      </c>
      <c r="G25" s="43">
        <f t="shared" si="43"/>
        <v>16</v>
      </c>
      <c r="H25" s="44">
        <f t="shared" si="26"/>
        <v>8</v>
      </c>
      <c r="I25" s="61">
        <f t="shared" si="42"/>
        <v>20</v>
      </c>
      <c r="J25" s="17">
        <v>18</v>
      </c>
      <c r="K25" s="18">
        <f>IF(J25&gt;0,IF(J25&gt;26,1,IF(J25&gt;2,28-J25,IF(J25=2,27,30))),0)</f>
        <v>10</v>
      </c>
      <c r="L25" s="17">
        <v>21</v>
      </c>
      <c r="M25" s="27">
        <f>IF(L25&gt;0,IF(L25&gt;26,1,IF(L25&gt;2,28-L25,IF(L25=2,27,30))),0)</f>
        <v>7</v>
      </c>
      <c r="N25" s="17">
        <v>21</v>
      </c>
      <c r="O25" s="18">
        <f>IF(N25&gt;0,IF(N25&gt;26,1,IF(N25&gt;2,28-N25,IF(N25=2,27,30))),0)</f>
        <v>7</v>
      </c>
      <c r="P25" s="17">
        <v>24</v>
      </c>
      <c r="Q25" s="18">
        <f t="shared" si="27"/>
        <v>4</v>
      </c>
      <c r="R25" s="17">
        <v>14</v>
      </c>
      <c r="S25" s="36">
        <f>IF(R25&gt;0,IF(R25&gt;26,1,IF(R25&gt;2,28-R25,IF(R25=2,27,30))),0)</f>
        <v>14</v>
      </c>
      <c r="T25" s="17">
        <v>6</v>
      </c>
      <c r="U25" s="18">
        <f>IF(T25&gt;0,IF(T25&gt;26,1,IF(T25&gt;2,28-T25,IF(T25=2,27,30))),0)</f>
        <v>22</v>
      </c>
      <c r="V25" s="17"/>
      <c r="W25" s="18">
        <f t="shared" si="28"/>
        <v>0</v>
      </c>
      <c r="X25" s="17">
        <v>22</v>
      </c>
      <c r="Y25" s="18">
        <f t="shared" si="29"/>
        <v>6</v>
      </c>
      <c r="Z25" s="17"/>
      <c r="AA25" s="18">
        <f t="shared" si="30"/>
        <v>0</v>
      </c>
      <c r="AB25" s="17"/>
      <c r="AC25" s="18">
        <f t="shared" si="31"/>
        <v>0</v>
      </c>
      <c r="AD25" s="19"/>
      <c r="AE25" s="18">
        <f t="shared" si="32"/>
        <v>0</v>
      </c>
      <c r="AF25" s="17"/>
      <c r="AG25" s="18">
        <f t="shared" si="33"/>
        <v>0</v>
      </c>
      <c r="AH25" s="17"/>
      <c r="AI25" s="18">
        <f t="shared" si="34"/>
        <v>0</v>
      </c>
      <c r="AJ25" s="20"/>
      <c r="AK25" s="18">
        <f t="shared" si="35"/>
        <v>0</v>
      </c>
      <c r="AL25" s="20"/>
      <c r="AM25" s="18">
        <f t="shared" si="36"/>
        <v>0</v>
      </c>
      <c r="AN25" s="20"/>
      <c r="AO25" s="18">
        <f t="shared" si="37"/>
        <v>0</v>
      </c>
      <c r="AP25" s="20"/>
      <c r="AQ25" s="18">
        <f t="shared" si="38"/>
        <v>0</v>
      </c>
      <c r="AR25" s="22"/>
      <c r="AS25" s="18">
        <f t="shared" si="39"/>
        <v>0</v>
      </c>
      <c r="AT25" s="22"/>
      <c r="AU25" s="18">
        <f t="shared" si="40"/>
        <v>0</v>
      </c>
      <c r="AV25" s="17"/>
      <c r="AW25" s="18">
        <f t="shared" si="41"/>
        <v>0</v>
      </c>
    </row>
    <row r="26" spans="1:49" s="5" customFormat="1" ht="56.4">
      <c r="A26" s="77" t="s">
        <v>128</v>
      </c>
      <c r="B26" s="30" t="s">
        <v>105</v>
      </c>
      <c r="C26" s="6" t="s">
        <v>127</v>
      </c>
      <c r="D26" s="42">
        <f t="shared" si="23"/>
        <v>50.15</v>
      </c>
      <c r="E26" s="59">
        <f t="shared" si="24"/>
        <v>9</v>
      </c>
      <c r="F26" s="42">
        <f t="shared" si="25"/>
        <v>50.15</v>
      </c>
      <c r="G26" s="43">
        <f t="shared" si="43"/>
        <v>22</v>
      </c>
      <c r="H26" s="44">
        <f t="shared" si="26"/>
        <v>9</v>
      </c>
      <c r="I26" s="61">
        <f t="shared" si="42"/>
        <v>21</v>
      </c>
      <c r="J26" s="17">
        <v>42</v>
      </c>
      <c r="K26" s="24">
        <f>((IF(J26&gt;0,IF(J26&gt;26,1,IF(J26&gt;2,28-J26,IF(J26=2,27,30))),0)))/5*2</f>
        <v>0.4</v>
      </c>
      <c r="L26" s="17">
        <v>16</v>
      </c>
      <c r="M26" s="27">
        <v>8</v>
      </c>
      <c r="N26" s="17"/>
      <c r="O26" s="18">
        <f>IF(N26&gt;0,IF(N26&gt;26,1,IF(N26&gt;2,28-N26,IF(N26=2,27,30))),0)</f>
        <v>0</v>
      </c>
      <c r="P26" s="17"/>
      <c r="Q26" s="18">
        <f t="shared" si="27"/>
        <v>0</v>
      </c>
      <c r="R26" s="17">
        <v>5</v>
      </c>
      <c r="S26" s="36">
        <f>IF(R26&gt;0,IF(R26&gt;26,1,IF(R26&gt;2,28-R26,IF(R26=2,27,30))),0)</f>
        <v>23</v>
      </c>
      <c r="T26" s="17">
        <v>3</v>
      </c>
      <c r="U26" s="18">
        <v>18.75</v>
      </c>
      <c r="V26" s="17"/>
      <c r="W26" s="18">
        <f t="shared" si="28"/>
        <v>0</v>
      </c>
      <c r="X26" s="17"/>
      <c r="Y26" s="18">
        <f t="shared" si="29"/>
        <v>0</v>
      </c>
      <c r="Z26" s="19"/>
      <c r="AA26" s="18">
        <f t="shared" si="30"/>
        <v>0</v>
      </c>
      <c r="AB26" s="17"/>
      <c r="AC26" s="18">
        <f t="shared" si="31"/>
        <v>0</v>
      </c>
      <c r="AD26" s="17"/>
      <c r="AE26" s="18">
        <f t="shared" si="32"/>
        <v>0</v>
      </c>
      <c r="AF26" s="17"/>
      <c r="AG26" s="18">
        <f t="shared" si="33"/>
        <v>0</v>
      </c>
      <c r="AH26" s="17"/>
      <c r="AI26" s="18">
        <f t="shared" si="34"/>
        <v>0</v>
      </c>
      <c r="AJ26" s="20"/>
      <c r="AK26" s="18">
        <f t="shared" si="35"/>
        <v>0</v>
      </c>
      <c r="AL26" s="20"/>
      <c r="AM26" s="18">
        <f t="shared" si="36"/>
        <v>0</v>
      </c>
      <c r="AN26" s="20"/>
      <c r="AO26" s="18">
        <f t="shared" si="37"/>
        <v>0</v>
      </c>
      <c r="AP26" s="20"/>
      <c r="AQ26" s="18">
        <f t="shared" si="38"/>
        <v>0</v>
      </c>
      <c r="AR26" s="20"/>
      <c r="AS26" s="18">
        <f t="shared" si="39"/>
        <v>0</v>
      </c>
      <c r="AT26" s="20"/>
      <c r="AU26" s="18">
        <f t="shared" si="40"/>
        <v>0</v>
      </c>
      <c r="AV26" s="17"/>
      <c r="AW26" s="18">
        <f t="shared" si="41"/>
        <v>0</v>
      </c>
    </row>
    <row r="27" spans="1:49" s="5" customFormat="1" ht="28.2">
      <c r="A27" s="77" t="s">
        <v>41</v>
      </c>
      <c r="B27" s="30"/>
      <c r="C27" s="6"/>
      <c r="D27" s="42">
        <f t="shared" si="23"/>
        <v>41</v>
      </c>
      <c r="E27" s="59">
        <f t="shared" si="24"/>
        <v>10</v>
      </c>
      <c r="F27" s="42">
        <f t="shared" si="25"/>
        <v>41</v>
      </c>
      <c r="G27" s="43">
        <f t="shared" si="43"/>
        <v>26</v>
      </c>
      <c r="H27" s="44">
        <f t="shared" si="26"/>
        <v>10</v>
      </c>
      <c r="I27" s="61">
        <f t="shared" si="42"/>
        <v>22</v>
      </c>
      <c r="J27" s="17">
        <v>5</v>
      </c>
      <c r="K27" s="18">
        <f>IF(J27&gt;0,IF(J27&gt;26,1,IF(J27&gt;2,28-J27,IF(J27=2,27,30))),0)</f>
        <v>23</v>
      </c>
      <c r="L27" s="17">
        <v>26</v>
      </c>
      <c r="M27" s="27">
        <f>IF(L27&gt;0,IF(L27&gt;26,1,IF(L27&gt;2,28-L27,IF(L27=2,27,30))),0)</f>
        <v>2</v>
      </c>
      <c r="N27" s="17">
        <v>27</v>
      </c>
      <c r="O27" s="18">
        <f>IF(N27&gt;0,IF(N27&gt;26,1,IF(N27&gt;2,28-N27,IF(N27=2,27,30))),0)</f>
        <v>1</v>
      </c>
      <c r="P27" s="17">
        <v>14</v>
      </c>
      <c r="Q27" s="18">
        <f t="shared" si="27"/>
        <v>14</v>
      </c>
      <c r="R27" s="17">
        <v>28</v>
      </c>
      <c r="S27" s="36">
        <f>IF(R27&gt;0,IF(R27&gt;26,1,IF(R27&gt;2,28-R27,IF(R27=2,27,30))),0)</f>
        <v>1</v>
      </c>
      <c r="T27" s="17"/>
      <c r="U27" s="18">
        <f>IF(T27&gt;0,IF(T27&gt;26,1,IF(T27&gt;2,28-T27,IF(T27=2,27,30))),0)</f>
        <v>0</v>
      </c>
      <c r="V27" s="17"/>
      <c r="W27" s="18">
        <f t="shared" si="28"/>
        <v>0</v>
      </c>
      <c r="X27" s="17"/>
      <c r="Y27" s="18">
        <f t="shared" si="29"/>
        <v>0</v>
      </c>
      <c r="Z27" s="17"/>
      <c r="AA27" s="18">
        <f t="shared" si="30"/>
        <v>0</v>
      </c>
      <c r="AB27" s="17"/>
      <c r="AC27" s="18">
        <f t="shared" si="31"/>
        <v>0</v>
      </c>
      <c r="AD27" s="17"/>
      <c r="AE27" s="18">
        <f t="shared" si="32"/>
        <v>0</v>
      </c>
      <c r="AF27" s="17"/>
      <c r="AG27" s="18">
        <f t="shared" si="33"/>
        <v>0</v>
      </c>
      <c r="AH27" s="17"/>
      <c r="AI27" s="18">
        <f t="shared" si="34"/>
        <v>0</v>
      </c>
      <c r="AJ27" s="20"/>
      <c r="AK27" s="18">
        <f t="shared" si="35"/>
        <v>0</v>
      </c>
      <c r="AL27" s="20"/>
      <c r="AM27" s="18">
        <f t="shared" si="36"/>
        <v>0</v>
      </c>
      <c r="AN27" s="20"/>
      <c r="AO27" s="18">
        <f t="shared" si="37"/>
        <v>0</v>
      </c>
      <c r="AP27" s="20"/>
      <c r="AQ27" s="18">
        <f t="shared" si="38"/>
        <v>0</v>
      </c>
      <c r="AR27" s="20"/>
      <c r="AS27" s="18">
        <f t="shared" si="39"/>
        <v>0</v>
      </c>
      <c r="AT27" s="20"/>
      <c r="AU27" s="18">
        <f t="shared" si="40"/>
        <v>0</v>
      </c>
      <c r="AV27" s="17"/>
      <c r="AW27" s="18">
        <f t="shared" si="41"/>
        <v>0</v>
      </c>
    </row>
    <row r="28" spans="1:49" s="5" customFormat="1" ht="28.2">
      <c r="A28" s="78" t="s">
        <v>112</v>
      </c>
      <c r="B28" s="30">
        <v>31</v>
      </c>
      <c r="C28" s="6" t="s">
        <v>81</v>
      </c>
      <c r="D28" s="42">
        <f t="shared" si="23"/>
        <v>34.75</v>
      </c>
      <c r="E28" s="59">
        <f t="shared" si="24"/>
        <v>11</v>
      </c>
      <c r="F28" s="42">
        <f t="shared" si="25"/>
        <v>34.75</v>
      </c>
      <c r="G28" s="43">
        <f t="shared" si="43"/>
        <v>28</v>
      </c>
      <c r="H28" s="44">
        <f t="shared" si="26"/>
        <v>11</v>
      </c>
      <c r="I28" s="61">
        <f t="shared" si="42"/>
        <v>23</v>
      </c>
      <c r="J28" s="17">
        <v>56</v>
      </c>
      <c r="K28" s="18">
        <f>IF(J28&gt;0,IF(J28&gt;26,1,IF(J28&gt;2,28-J28,IF(J28=2,27,30))),0)</f>
        <v>1</v>
      </c>
      <c r="L28" s="17"/>
      <c r="M28" s="27">
        <f>(IF(L28&gt;0,IF(L28&gt;26,1,IF(L28&gt;2,28-L28,IF(L28=2,27,30))),0))/4</f>
        <v>0</v>
      </c>
      <c r="N28" s="17">
        <v>2</v>
      </c>
      <c r="O28" s="27">
        <v>7</v>
      </c>
      <c r="P28" s="17">
        <v>15</v>
      </c>
      <c r="Q28" s="18">
        <f t="shared" si="27"/>
        <v>13</v>
      </c>
      <c r="R28" s="17">
        <v>3</v>
      </c>
      <c r="S28" s="36">
        <v>6.25</v>
      </c>
      <c r="T28" s="17">
        <v>1</v>
      </c>
      <c r="U28" s="18">
        <v>7.5</v>
      </c>
      <c r="V28" s="17"/>
      <c r="W28" s="18">
        <f t="shared" si="28"/>
        <v>0</v>
      </c>
      <c r="X28" s="17"/>
      <c r="Y28" s="18">
        <f t="shared" si="29"/>
        <v>0</v>
      </c>
      <c r="Z28" s="17"/>
      <c r="AA28" s="18">
        <f t="shared" si="30"/>
        <v>0</v>
      </c>
      <c r="AB28" s="17"/>
      <c r="AC28" s="18">
        <f t="shared" si="31"/>
        <v>0</v>
      </c>
      <c r="AD28" s="17"/>
      <c r="AE28" s="18">
        <f t="shared" si="32"/>
        <v>0</v>
      </c>
      <c r="AF28" s="17"/>
      <c r="AG28" s="18">
        <f t="shared" si="33"/>
        <v>0</v>
      </c>
      <c r="AH28" s="17"/>
      <c r="AI28" s="18">
        <f t="shared" si="34"/>
        <v>0</v>
      </c>
      <c r="AJ28" s="20"/>
      <c r="AK28" s="18">
        <f t="shared" si="35"/>
        <v>0</v>
      </c>
      <c r="AL28" s="20"/>
      <c r="AM28" s="18">
        <f t="shared" si="36"/>
        <v>0</v>
      </c>
      <c r="AN28" s="20"/>
      <c r="AO28" s="18">
        <f t="shared" si="37"/>
        <v>0</v>
      </c>
      <c r="AP28" s="20"/>
      <c r="AQ28" s="18">
        <f t="shared" si="38"/>
        <v>0</v>
      </c>
      <c r="AR28" s="20"/>
      <c r="AS28" s="18">
        <f t="shared" si="39"/>
        <v>0</v>
      </c>
      <c r="AT28" s="20"/>
      <c r="AU28" s="18">
        <f t="shared" si="40"/>
        <v>0</v>
      </c>
      <c r="AV28" s="17"/>
      <c r="AW28" s="18">
        <f t="shared" si="41"/>
        <v>0</v>
      </c>
    </row>
    <row r="29" spans="1:49" s="5" customFormat="1" ht="28.2">
      <c r="A29" s="77" t="s">
        <v>87</v>
      </c>
      <c r="B29" s="30">
        <v>440</v>
      </c>
      <c r="C29" s="6" t="s">
        <v>73</v>
      </c>
      <c r="D29" s="42">
        <f t="shared" si="23"/>
        <v>30.35</v>
      </c>
      <c r="E29" s="59">
        <f t="shared" si="24"/>
        <v>12</v>
      </c>
      <c r="F29" s="42">
        <f t="shared" si="25"/>
        <v>30.35</v>
      </c>
      <c r="G29" s="43">
        <f t="shared" si="43"/>
        <v>29</v>
      </c>
      <c r="H29" s="44">
        <f t="shared" si="26"/>
        <v>12</v>
      </c>
      <c r="I29" s="61">
        <f t="shared" si="42"/>
        <v>24</v>
      </c>
      <c r="J29" s="17">
        <v>19</v>
      </c>
      <c r="K29" s="24">
        <v>5.4</v>
      </c>
      <c r="L29" s="17">
        <v>3</v>
      </c>
      <c r="M29" s="36">
        <v>16.7</v>
      </c>
      <c r="N29" s="17">
        <v>23</v>
      </c>
      <c r="O29" s="18">
        <v>2.5</v>
      </c>
      <c r="P29" s="17"/>
      <c r="Q29" s="18">
        <f t="shared" si="27"/>
        <v>0</v>
      </c>
      <c r="R29" s="17">
        <v>15</v>
      </c>
      <c r="S29" s="36">
        <v>3.25</v>
      </c>
      <c r="T29" s="17">
        <v>18</v>
      </c>
      <c r="U29" s="18">
        <v>2.5</v>
      </c>
      <c r="V29" s="17"/>
      <c r="W29" s="18">
        <f t="shared" si="28"/>
        <v>0</v>
      </c>
      <c r="X29" s="17"/>
      <c r="Y29" s="18">
        <f t="shared" si="29"/>
        <v>0</v>
      </c>
      <c r="Z29" s="19"/>
      <c r="AA29" s="18">
        <f t="shared" si="30"/>
        <v>0</v>
      </c>
      <c r="AB29" s="17"/>
      <c r="AC29" s="18">
        <f t="shared" si="31"/>
        <v>0</v>
      </c>
      <c r="AD29" s="17"/>
      <c r="AE29" s="18">
        <f t="shared" si="32"/>
        <v>0</v>
      </c>
      <c r="AF29" s="17"/>
      <c r="AG29" s="18">
        <f t="shared" si="33"/>
        <v>0</v>
      </c>
      <c r="AH29" s="17"/>
      <c r="AI29" s="18">
        <f t="shared" si="34"/>
        <v>0</v>
      </c>
      <c r="AJ29" s="20"/>
      <c r="AK29" s="18">
        <f t="shared" si="35"/>
        <v>0</v>
      </c>
      <c r="AL29" s="20"/>
      <c r="AM29" s="18">
        <f t="shared" si="36"/>
        <v>0</v>
      </c>
      <c r="AN29" s="20"/>
      <c r="AO29" s="18">
        <f t="shared" si="37"/>
        <v>0</v>
      </c>
      <c r="AP29" s="20"/>
      <c r="AQ29" s="18">
        <f t="shared" si="38"/>
        <v>0</v>
      </c>
      <c r="AR29" s="20"/>
      <c r="AS29" s="18">
        <f t="shared" si="39"/>
        <v>0</v>
      </c>
      <c r="AT29" s="20"/>
      <c r="AU29" s="18">
        <f t="shared" si="40"/>
        <v>0</v>
      </c>
      <c r="AV29" s="17"/>
      <c r="AW29" s="18">
        <f t="shared" si="41"/>
        <v>0</v>
      </c>
    </row>
    <row r="30" spans="1:49" s="5" customFormat="1" ht="28.2">
      <c r="A30" s="77" t="s">
        <v>116</v>
      </c>
      <c r="B30" s="31" t="s">
        <v>103</v>
      </c>
      <c r="C30" s="6" t="s">
        <v>93</v>
      </c>
      <c r="D30" s="42">
        <f t="shared" si="23"/>
        <v>27.1</v>
      </c>
      <c r="E30" s="59">
        <f t="shared" si="24"/>
        <v>13</v>
      </c>
      <c r="F30" s="42">
        <f t="shared" si="25"/>
        <v>27.1</v>
      </c>
      <c r="G30" s="43">
        <f t="shared" si="43"/>
        <v>32</v>
      </c>
      <c r="H30" s="44">
        <f t="shared" si="26"/>
        <v>13</v>
      </c>
      <c r="I30" s="61">
        <f t="shared" si="42"/>
        <v>25</v>
      </c>
      <c r="J30" s="17">
        <v>10</v>
      </c>
      <c r="K30" s="18">
        <v>10.8</v>
      </c>
      <c r="L30" s="17">
        <v>13</v>
      </c>
      <c r="M30" s="27">
        <v>5</v>
      </c>
      <c r="N30" s="17">
        <v>28</v>
      </c>
      <c r="O30" s="18">
        <v>0.8</v>
      </c>
      <c r="P30" s="17">
        <v>21</v>
      </c>
      <c r="Q30" s="18">
        <v>3.5</v>
      </c>
      <c r="R30" s="17">
        <v>27</v>
      </c>
      <c r="S30" s="36">
        <f>IF(R30&gt;0,IF(R30&gt;26,1,IF(R30&gt;2,28-R30,IF(R30=2,27,30))),0)</f>
        <v>1</v>
      </c>
      <c r="T30" s="17">
        <v>22</v>
      </c>
      <c r="U30" s="18">
        <f>IF(T30&gt;0,IF(T30&gt;26,1,IF(T30&gt;2,28-T30,IF(T30=2,27,30))),0)</f>
        <v>6</v>
      </c>
      <c r="V30" s="19"/>
      <c r="W30" s="18">
        <f t="shared" si="28"/>
        <v>0</v>
      </c>
      <c r="X30" s="17"/>
      <c r="Y30" s="18">
        <f t="shared" si="29"/>
        <v>0</v>
      </c>
      <c r="Z30" s="17"/>
      <c r="AA30" s="18">
        <f t="shared" si="30"/>
        <v>0</v>
      </c>
      <c r="AB30" s="17"/>
      <c r="AC30" s="18">
        <f t="shared" si="31"/>
        <v>0</v>
      </c>
      <c r="AD30" s="19"/>
      <c r="AE30" s="18">
        <f t="shared" si="32"/>
        <v>0</v>
      </c>
      <c r="AF30" s="17"/>
      <c r="AG30" s="18">
        <f t="shared" si="33"/>
        <v>0</v>
      </c>
      <c r="AH30" s="17"/>
      <c r="AI30" s="18">
        <f t="shared" si="34"/>
        <v>0</v>
      </c>
      <c r="AJ30" s="20"/>
      <c r="AK30" s="18">
        <f t="shared" si="35"/>
        <v>0</v>
      </c>
      <c r="AL30" s="21"/>
      <c r="AM30" s="18">
        <f t="shared" si="36"/>
        <v>0</v>
      </c>
      <c r="AN30" s="20"/>
      <c r="AO30" s="18">
        <f t="shared" si="37"/>
        <v>0</v>
      </c>
      <c r="AP30" s="20"/>
      <c r="AQ30" s="18">
        <f t="shared" si="38"/>
        <v>0</v>
      </c>
      <c r="AR30" s="22"/>
      <c r="AS30" s="18">
        <f t="shared" si="39"/>
        <v>0</v>
      </c>
      <c r="AT30" s="22"/>
      <c r="AU30" s="18">
        <f t="shared" si="40"/>
        <v>0</v>
      </c>
      <c r="AV30" s="17"/>
      <c r="AW30" s="18">
        <f t="shared" si="41"/>
        <v>0</v>
      </c>
    </row>
    <row r="31" spans="1:49" s="5" customFormat="1" ht="28.2">
      <c r="A31" s="77" t="s">
        <v>85</v>
      </c>
      <c r="B31" s="30">
        <v>438</v>
      </c>
      <c r="C31" s="6" t="s">
        <v>73</v>
      </c>
      <c r="D31" s="42">
        <f t="shared" si="23"/>
        <v>21.1</v>
      </c>
      <c r="E31" s="59">
        <f t="shared" si="24"/>
        <v>14</v>
      </c>
      <c r="F31" s="42">
        <f t="shared" si="25"/>
        <v>21.1</v>
      </c>
      <c r="G31" s="43">
        <f t="shared" si="43"/>
        <v>34</v>
      </c>
      <c r="H31" s="44">
        <f t="shared" si="26"/>
        <v>14</v>
      </c>
      <c r="I31" s="61">
        <f t="shared" si="42"/>
        <v>26</v>
      </c>
      <c r="J31" s="17">
        <v>19</v>
      </c>
      <c r="K31" s="24">
        <f>(IF(J31&gt;0,IF(J31&gt;26,1,IF(J31&gt;2,28-J31,IF(J31=2,27,30))),0))/5*2+1</f>
        <v>4.5999999999999996</v>
      </c>
      <c r="L31" s="17"/>
      <c r="M31" s="27">
        <f>IF(L31&gt;0,IF(L31&gt;26,1,IF(L31&gt;2,28-L31,IF(L31=2,27,30))),0)</f>
        <v>0</v>
      </c>
      <c r="N31" s="17"/>
      <c r="O31" s="18">
        <f>IF(N31&gt;0,IF(N31&gt;26,1,IF(N31&gt;2,28-N31,IF(N31=2,27,30))),0)</f>
        <v>0</v>
      </c>
      <c r="P31" s="17"/>
      <c r="Q31" s="18">
        <f>IF(P31&gt;0,IF(P31&gt;26,1,IF(P31&gt;2,28-P31,IF(P31=2,27,30))),0)</f>
        <v>0</v>
      </c>
      <c r="R31" s="17">
        <v>15</v>
      </c>
      <c r="S31" s="36">
        <v>6.5</v>
      </c>
      <c r="T31" s="17">
        <v>18</v>
      </c>
      <c r="U31" s="18">
        <v>5</v>
      </c>
      <c r="V31" s="17"/>
      <c r="W31" s="18">
        <f t="shared" si="28"/>
        <v>0</v>
      </c>
      <c r="X31" s="17">
        <v>8</v>
      </c>
      <c r="Y31" s="18">
        <v>5</v>
      </c>
      <c r="Z31" s="19"/>
      <c r="AA31" s="18">
        <f t="shared" si="30"/>
        <v>0</v>
      </c>
      <c r="AB31" s="17"/>
      <c r="AC31" s="18">
        <f t="shared" si="31"/>
        <v>0</v>
      </c>
      <c r="AD31" s="17"/>
      <c r="AE31" s="18">
        <f t="shared" si="32"/>
        <v>0</v>
      </c>
      <c r="AF31" s="17"/>
      <c r="AG31" s="18">
        <f t="shared" si="33"/>
        <v>0</v>
      </c>
      <c r="AH31" s="17"/>
      <c r="AI31" s="18">
        <f t="shared" si="34"/>
        <v>0</v>
      </c>
      <c r="AJ31" s="20"/>
      <c r="AK31" s="18">
        <f t="shared" si="35"/>
        <v>0</v>
      </c>
      <c r="AL31" s="20"/>
      <c r="AM31" s="18">
        <f t="shared" si="36"/>
        <v>0</v>
      </c>
      <c r="AN31" s="20"/>
      <c r="AO31" s="18">
        <f t="shared" si="37"/>
        <v>0</v>
      </c>
      <c r="AP31" s="20"/>
      <c r="AQ31" s="18">
        <f t="shared" si="38"/>
        <v>0</v>
      </c>
      <c r="AR31" s="23"/>
      <c r="AS31" s="18">
        <f t="shared" si="39"/>
        <v>0</v>
      </c>
      <c r="AT31" s="23"/>
      <c r="AU31" s="18">
        <f t="shared" si="40"/>
        <v>0</v>
      </c>
      <c r="AV31" s="17"/>
      <c r="AW31" s="18">
        <f t="shared" si="41"/>
        <v>0</v>
      </c>
    </row>
    <row r="32" spans="1:49" s="5" customFormat="1" ht="28.2">
      <c r="A32" s="77" t="s">
        <v>100</v>
      </c>
      <c r="B32" s="30">
        <v>47</v>
      </c>
      <c r="C32" s="6" t="s">
        <v>81</v>
      </c>
      <c r="D32" s="42">
        <f t="shared" si="23"/>
        <v>20.633333333333333</v>
      </c>
      <c r="E32" s="59">
        <f t="shared" si="24"/>
        <v>15</v>
      </c>
      <c r="F32" s="42">
        <f t="shared" si="25"/>
        <v>20.633333333333333</v>
      </c>
      <c r="G32" s="43">
        <f t="shared" si="43"/>
        <v>36</v>
      </c>
      <c r="H32" s="44">
        <f t="shared" si="26"/>
        <v>15</v>
      </c>
      <c r="I32" s="61">
        <f t="shared" si="42"/>
        <v>27</v>
      </c>
      <c r="J32" s="17"/>
      <c r="K32" s="18"/>
      <c r="L32" s="17">
        <v>12</v>
      </c>
      <c r="M32" s="27">
        <f>(IF(L32&gt;0,IF(L32&gt;26,1,IF(L32&gt;2,28-L32,IF(L32=2,27,30))),0))/3</f>
        <v>5.333333333333333</v>
      </c>
      <c r="N32" s="17"/>
      <c r="O32" s="18">
        <f>IF(N32&gt;0,IF(N32&gt;26,1,IF(N32&gt;2,28-N32,IF(N32=2,27,30))),0)</f>
        <v>0</v>
      </c>
      <c r="P32" s="17">
        <v>5</v>
      </c>
      <c r="Q32" s="18">
        <v>15.3</v>
      </c>
      <c r="R32" s="17"/>
      <c r="S32" s="36">
        <f>IF(R32&gt;0,IF(R32&gt;26,1,IF(R32&gt;2,28-R32,IF(R32=2,27,30))),0)</f>
        <v>0</v>
      </c>
      <c r="T32" s="17"/>
      <c r="U32" s="18">
        <f>IF(T32&gt;0,IF(T32&gt;26,1,IF(T32&gt;2,28-T32,IF(T32=2,27,30))),0)</f>
        <v>0</v>
      </c>
      <c r="V32" s="17"/>
      <c r="W32" s="18">
        <f t="shared" si="28"/>
        <v>0</v>
      </c>
      <c r="X32" s="17"/>
      <c r="Y32" s="18">
        <f>IF(X32&gt;0,IF(X32&gt;26,1,IF(X32&gt;2,28-X32,IF(X32=2,27,30))),0)</f>
        <v>0</v>
      </c>
      <c r="Z32" s="19"/>
      <c r="AA32" s="18">
        <f t="shared" si="30"/>
        <v>0</v>
      </c>
      <c r="AB32" s="17"/>
      <c r="AC32" s="18">
        <f t="shared" si="31"/>
        <v>0</v>
      </c>
      <c r="AD32" s="17"/>
      <c r="AE32" s="18">
        <f t="shared" si="32"/>
        <v>0</v>
      </c>
      <c r="AF32" s="17"/>
      <c r="AG32" s="18">
        <f t="shared" si="33"/>
        <v>0</v>
      </c>
      <c r="AH32" s="17"/>
      <c r="AI32" s="18">
        <f t="shared" si="34"/>
        <v>0</v>
      </c>
      <c r="AJ32" s="20"/>
      <c r="AK32" s="18">
        <f t="shared" si="35"/>
        <v>0</v>
      </c>
      <c r="AL32" s="20"/>
      <c r="AM32" s="18">
        <f t="shared" si="36"/>
        <v>0</v>
      </c>
      <c r="AN32" s="20"/>
      <c r="AO32" s="18">
        <f t="shared" si="37"/>
        <v>0</v>
      </c>
      <c r="AP32" s="20"/>
      <c r="AQ32" s="18">
        <f t="shared" si="38"/>
        <v>0</v>
      </c>
      <c r="AR32" s="20"/>
      <c r="AS32" s="18">
        <f t="shared" si="39"/>
        <v>0</v>
      </c>
      <c r="AT32" s="20"/>
      <c r="AU32" s="18">
        <f t="shared" si="40"/>
        <v>0</v>
      </c>
      <c r="AV32" s="17"/>
      <c r="AW32" s="18">
        <f t="shared" si="41"/>
        <v>0</v>
      </c>
    </row>
    <row r="33" spans="1:49" s="7" customFormat="1" ht="28.2">
      <c r="A33" s="77" t="s">
        <v>86</v>
      </c>
      <c r="B33" s="30">
        <v>439</v>
      </c>
      <c r="C33" s="6" t="s">
        <v>73</v>
      </c>
      <c r="D33" s="42">
        <f t="shared" si="23"/>
        <v>14.25</v>
      </c>
      <c r="E33" s="59">
        <f t="shared" si="24"/>
        <v>16</v>
      </c>
      <c r="F33" s="42">
        <f t="shared" si="25"/>
        <v>14.25</v>
      </c>
      <c r="G33" s="43">
        <f t="shared" si="43"/>
        <v>38</v>
      </c>
      <c r="H33" s="44">
        <f t="shared" si="26"/>
        <v>16</v>
      </c>
      <c r="I33" s="61">
        <f t="shared" si="42"/>
        <v>28</v>
      </c>
      <c r="J33" s="17">
        <v>54</v>
      </c>
      <c r="K33" s="24">
        <f>(IF(J33&gt;0,IF(J33&gt;26,1,IF(J33&gt;2,28-J33,IF(J33=2,27,30))),0))</f>
        <v>1</v>
      </c>
      <c r="L33" s="17"/>
      <c r="M33" s="27">
        <f>IF(L33&gt;0,IF(L33&gt;26,1,IF(L33&gt;2,28-L33,IF(L33=2,27,30))),0)</f>
        <v>0</v>
      </c>
      <c r="N33" s="17">
        <v>23</v>
      </c>
      <c r="O33" s="18">
        <v>2.5</v>
      </c>
      <c r="P33" s="17"/>
      <c r="Q33" s="18">
        <f>IF(P33&gt;0,IF(P33&gt;26,1,IF(P33&gt;2,28-P33,IF(P33=2,27,30))),0)</f>
        <v>0</v>
      </c>
      <c r="R33" s="17">
        <v>15</v>
      </c>
      <c r="S33" s="36">
        <v>3.25</v>
      </c>
      <c r="T33" s="17">
        <v>18</v>
      </c>
      <c r="U33" s="18">
        <v>2.5</v>
      </c>
      <c r="V33" s="17"/>
      <c r="W33" s="18">
        <f t="shared" si="28"/>
        <v>0</v>
      </c>
      <c r="X33" s="17">
        <v>8</v>
      </c>
      <c r="Y33" s="18">
        <v>5</v>
      </c>
      <c r="Z33" s="19"/>
      <c r="AA33" s="18">
        <f t="shared" si="30"/>
        <v>0</v>
      </c>
      <c r="AB33" s="17"/>
      <c r="AC33" s="18">
        <f t="shared" si="31"/>
        <v>0</v>
      </c>
      <c r="AD33" s="17"/>
      <c r="AE33" s="18">
        <f t="shared" si="32"/>
        <v>0</v>
      </c>
      <c r="AF33" s="17"/>
      <c r="AG33" s="18">
        <f t="shared" si="33"/>
        <v>0</v>
      </c>
      <c r="AH33" s="17"/>
      <c r="AI33" s="18">
        <f t="shared" si="34"/>
        <v>0</v>
      </c>
      <c r="AJ33" s="20"/>
      <c r="AK33" s="18">
        <f t="shared" si="35"/>
        <v>0</v>
      </c>
      <c r="AL33" s="20"/>
      <c r="AM33" s="18">
        <f t="shared" si="36"/>
        <v>0</v>
      </c>
      <c r="AN33" s="20"/>
      <c r="AO33" s="18">
        <f t="shared" si="37"/>
        <v>0</v>
      </c>
      <c r="AP33" s="20"/>
      <c r="AQ33" s="18">
        <f t="shared" si="38"/>
        <v>0</v>
      </c>
      <c r="AR33" s="20"/>
      <c r="AS33" s="18">
        <f t="shared" si="39"/>
        <v>0</v>
      </c>
      <c r="AT33" s="20"/>
      <c r="AU33" s="18">
        <f t="shared" si="40"/>
        <v>0</v>
      </c>
      <c r="AV33" s="17"/>
      <c r="AW33" s="18">
        <f t="shared" si="41"/>
        <v>0</v>
      </c>
    </row>
    <row r="34" spans="1:49" s="5" customFormat="1" ht="28.2">
      <c r="A34" s="77" t="s">
        <v>84</v>
      </c>
      <c r="B34" s="30">
        <v>36</v>
      </c>
      <c r="C34" s="6" t="s">
        <v>81</v>
      </c>
      <c r="D34" s="42">
        <f t="shared" si="23"/>
        <v>14.033333333333333</v>
      </c>
      <c r="E34" s="59">
        <f t="shared" si="24"/>
        <v>17</v>
      </c>
      <c r="F34" s="42">
        <f t="shared" si="25"/>
        <v>14.033333333333333</v>
      </c>
      <c r="G34" s="43">
        <f t="shared" si="43"/>
        <v>39</v>
      </c>
      <c r="H34" s="44">
        <f t="shared" si="26"/>
        <v>17</v>
      </c>
      <c r="I34" s="61">
        <f t="shared" si="42"/>
        <v>29</v>
      </c>
      <c r="J34" s="17">
        <v>53</v>
      </c>
      <c r="K34" s="18">
        <f>IF(J34&gt;0,IF(J34&gt;26,1,IF(J34&gt;2,28-J34,IF(J34=2,27,30))),0)</f>
        <v>1</v>
      </c>
      <c r="L34" s="17">
        <v>12</v>
      </c>
      <c r="M34" s="27">
        <f>(IF(L34&gt;0,IF(L34&gt;26,1,IF(L34&gt;2,28-L34,IF(L34=2,27,30))),0))/3</f>
        <v>5.333333333333333</v>
      </c>
      <c r="N34" s="17"/>
      <c r="O34" s="18">
        <f t="shared" ref="O34:O40" si="44">IF(N34&gt;0,IF(N34&gt;26,1,IF(N34&gt;2,28-N34,IF(N34=2,27,30))),0)</f>
        <v>0</v>
      </c>
      <c r="P34" s="17">
        <v>5</v>
      </c>
      <c r="Q34" s="18">
        <v>7.7</v>
      </c>
      <c r="R34" s="17"/>
      <c r="S34" s="36">
        <f t="shared" ref="S34:S40" si="45">IF(R34&gt;0,IF(R34&gt;26,1,IF(R34&gt;2,28-R34,IF(R34=2,27,30))),0)</f>
        <v>0</v>
      </c>
      <c r="T34" s="17"/>
      <c r="U34" s="18">
        <f t="shared" ref="U34:U40" si="46">IF(T34&gt;0,IF(T34&gt;26,1,IF(T34&gt;2,28-T34,IF(T34=2,27,30))),0)</f>
        <v>0</v>
      </c>
      <c r="V34" s="17"/>
      <c r="W34" s="18">
        <f t="shared" si="28"/>
        <v>0</v>
      </c>
      <c r="X34" s="17"/>
      <c r="Y34" s="18">
        <f t="shared" ref="Y34:Y40" si="47">IF(X34&gt;0,IF(X34&gt;26,1,IF(X34&gt;2,28-X34,IF(X34=2,27,30))),0)</f>
        <v>0</v>
      </c>
      <c r="Z34" s="19"/>
      <c r="AA34" s="18">
        <f t="shared" si="30"/>
        <v>0</v>
      </c>
      <c r="AB34" s="17"/>
      <c r="AC34" s="18">
        <f t="shared" si="31"/>
        <v>0</v>
      </c>
      <c r="AD34" s="17"/>
      <c r="AE34" s="18">
        <f t="shared" si="32"/>
        <v>0</v>
      </c>
      <c r="AF34" s="17"/>
      <c r="AG34" s="18">
        <f t="shared" si="33"/>
        <v>0</v>
      </c>
      <c r="AH34" s="17"/>
      <c r="AI34" s="18">
        <f t="shared" si="34"/>
        <v>0</v>
      </c>
      <c r="AJ34" s="20"/>
      <c r="AK34" s="18">
        <f t="shared" si="35"/>
        <v>0</v>
      </c>
      <c r="AL34" s="20"/>
      <c r="AM34" s="18">
        <f t="shared" si="36"/>
        <v>0</v>
      </c>
      <c r="AN34" s="20"/>
      <c r="AO34" s="18">
        <f t="shared" si="37"/>
        <v>0</v>
      </c>
      <c r="AP34" s="20"/>
      <c r="AQ34" s="18">
        <f t="shared" si="38"/>
        <v>0</v>
      </c>
      <c r="AR34" s="17"/>
      <c r="AS34" s="18">
        <f t="shared" si="39"/>
        <v>0</v>
      </c>
      <c r="AT34" s="17"/>
      <c r="AU34" s="18">
        <f t="shared" si="40"/>
        <v>0</v>
      </c>
      <c r="AV34" s="17"/>
      <c r="AW34" s="18">
        <f t="shared" si="41"/>
        <v>0</v>
      </c>
    </row>
    <row r="35" spans="1:49" s="5" customFormat="1" ht="28.2">
      <c r="A35" s="77" t="s">
        <v>106</v>
      </c>
      <c r="B35" s="30">
        <v>41</v>
      </c>
      <c r="C35" s="6" t="s">
        <v>73</v>
      </c>
      <c r="D35" s="42">
        <f t="shared" si="23"/>
        <v>7.6</v>
      </c>
      <c r="E35" s="59">
        <f t="shared" si="24"/>
        <v>18</v>
      </c>
      <c r="F35" s="42">
        <f t="shared" si="25"/>
        <v>7.6</v>
      </c>
      <c r="G35" s="43">
        <f t="shared" si="43"/>
        <v>45</v>
      </c>
      <c r="H35" s="44">
        <f t="shared" si="26"/>
        <v>18</v>
      </c>
      <c r="I35" s="61">
        <f t="shared" si="42"/>
        <v>30</v>
      </c>
      <c r="J35" s="17">
        <v>42</v>
      </c>
      <c r="K35" s="24">
        <f>((IF(J35&gt;0,IF(J35&gt;26,1,IF(J35&gt;2,28-J35,IF(J35=2,27,30))),0)))/5*3</f>
        <v>0.60000000000000009</v>
      </c>
      <c r="L35" s="17">
        <v>16</v>
      </c>
      <c r="M35" s="27">
        <f>(IF(L35&gt;0,IF(L35&gt;26,1,IF(L35&gt;2,28-L35,IF(L35=2,27,30))),0))/3</f>
        <v>4</v>
      </c>
      <c r="N35" s="17">
        <v>25</v>
      </c>
      <c r="O35" s="18">
        <f t="shared" si="44"/>
        <v>3</v>
      </c>
      <c r="P35" s="17"/>
      <c r="Q35" s="18">
        <f t="shared" ref="Q35:Q40" si="48">IF(P35&gt;0,IF(P35&gt;26,1,IF(P35&gt;2,28-P35,IF(P35=2,27,30))),0)</f>
        <v>0</v>
      </c>
      <c r="R35" s="17"/>
      <c r="S35" s="36">
        <f t="shared" si="45"/>
        <v>0</v>
      </c>
      <c r="T35" s="17"/>
      <c r="U35" s="18">
        <f t="shared" si="46"/>
        <v>0</v>
      </c>
      <c r="V35" s="17"/>
      <c r="W35" s="18">
        <f t="shared" si="28"/>
        <v>0</v>
      </c>
      <c r="X35" s="17"/>
      <c r="Y35" s="18">
        <f t="shared" si="47"/>
        <v>0</v>
      </c>
      <c r="Z35" s="19"/>
      <c r="AA35" s="18">
        <f t="shared" si="30"/>
        <v>0</v>
      </c>
      <c r="AB35" s="17"/>
      <c r="AC35" s="18">
        <f t="shared" si="31"/>
        <v>0</v>
      </c>
      <c r="AD35" s="17"/>
      <c r="AE35" s="18">
        <f t="shared" si="32"/>
        <v>0</v>
      </c>
      <c r="AF35" s="17"/>
      <c r="AG35" s="18">
        <f t="shared" si="33"/>
        <v>0</v>
      </c>
      <c r="AH35" s="17"/>
      <c r="AI35" s="18">
        <f t="shared" si="34"/>
        <v>0</v>
      </c>
      <c r="AJ35" s="20"/>
      <c r="AK35" s="18">
        <f t="shared" si="35"/>
        <v>0</v>
      </c>
      <c r="AL35" s="20"/>
      <c r="AM35" s="18">
        <f t="shared" si="36"/>
        <v>0</v>
      </c>
      <c r="AN35" s="20"/>
      <c r="AO35" s="18">
        <f t="shared" si="37"/>
        <v>0</v>
      </c>
      <c r="AP35" s="20"/>
      <c r="AQ35" s="18">
        <f t="shared" si="38"/>
        <v>0</v>
      </c>
      <c r="AR35" s="20"/>
      <c r="AS35" s="18">
        <f t="shared" si="39"/>
        <v>0</v>
      </c>
      <c r="AT35" s="20"/>
      <c r="AU35" s="18">
        <f t="shared" si="40"/>
        <v>0</v>
      </c>
      <c r="AV35" s="17"/>
      <c r="AW35" s="18">
        <f t="shared" si="41"/>
        <v>0</v>
      </c>
    </row>
    <row r="36" spans="1:49" s="5" customFormat="1" ht="28.2">
      <c r="A36" s="77" t="s">
        <v>37</v>
      </c>
      <c r="B36" s="30">
        <v>18</v>
      </c>
      <c r="C36" s="6" t="s">
        <v>71</v>
      </c>
      <c r="D36" s="42">
        <f t="shared" si="23"/>
        <v>2</v>
      </c>
      <c r="E36" s="59">
        <f t="shared" si="24"/>
        <v>19</v>
      </c>
      <c r="F36" s="42">
        <f t="shared" si="25"/>
        <v>2</v>
      </c>
      <c r="G36" s="43">
        <f t="shared" si="43"/>
        <v>53</v>
      </c>
      <c r="H36" s="44">
        <f t="shared" si="26"/>
        <v>19</v>
      </c>
      <c r="I36" s="61">
        <f t="shared" si="42"/>
        <v>31</v>
      </c>
      <c r="J36" s="17">
        <v>43</v>
      </c>
      <c r="K36" s="18">
        <f>IF(J36&gt;0,IF(J36&gt;26,1,IF(J36&gt;2,28-J36,IF(J36=2,27,30))),0)</f>
        <v>1</v>
      </c>
      <c r="L36" s="17"/>
      <c r="M36" s="27">
        <f>IF(L36&gt;0,IF(L36&gt;26,1,IF(L36&gt;2,28-L36,IF(L36=2,27,30))),0)</f>
        <v>0</v>
      </c>
      <c r="N36" s="17"/>
      <c r="O36" s="18">
        <f t="shared" si="44"/>
        <v>0</v>
      </c>
      <c r="P36" s="17">
        <v>28</v>
      </c>
      <c r="Q36" s="18">
        <f t="shared" si="48"/>
        <v>1</v>
      </c>
      <c r="R36" s="17"/>
      <c r="S36" s="36">
        <f t="shared" si="45"/>
        <v>0</v>
      </c>
      <c r="T36" s="17"/>
      <c r="U36" s="18">
        <f t="shared" si="46"/>
        <v>0</v>
      </c>
      <c r="V36" s="17"/>
      <c r="W36" s="18">
        <f t="shared" si="28"/>
        <v>0</v>
      </c>
      <c r="X36" s="17"/>
      <c r="Y36" s="18">
        <f t="shared" si="47"/>
        <v>0</v>
      </c>
      <c r="Z36" s="17"/>
      <c r="AA36" s="18">
        <f t="shared" si="30"/>
        <v>0</v>
      </c>
      <c r="AB36" s="17"/>
      <c r="AC36" s="18">
        <f t="shared" si="31"/>
        <v>0</v>
      </c>
      <c r="AD36" s="19"/>
      <c r="AE36" s="18">
        <f t="shared" si="32"/>
        <v>0</v>
      </c>
      <c r="AF36" s="17"/>
      <c r="AG36" s="18">
        <f t="shared" si="33"/>
        <v>0</v>
      </c>
      <c r="AH36" s="17"/>
      <c r="AI36" s="18">
        <f t="shared" si="34"/>
        <v>0</v>
      </c>
      <c r="AJ36" s="20"/>
      <c r="AK36" s="18">
        <f t="shared" si="35"/>
        <v>0</v>
      </c>
      <c r="AL36" s="20"/>
      <c r="AM36" s="18">
        <f t="shared" si="36"/>
        <v>0</v>
      </c>
      <c r="AN36" s="20"/>
      <c r="AO36" s="18">
        <f t="shared" si="37"/>
        <v>0</v>
      </c>
      <c r="AP36" s="20"/>
      <c r="AQ36" s="18">
        <f t="shared" si="38"/>
        <v>0</v>
      </c>
      <c r="AR36" s="20"/>
      <c r="AS36" s="18">
        <f t="shared" si="39"/>
        <v>0</v>
      </c>
      <c r="AT36" s="20"/>
      <c r="AU36" s="18">
        <f t="shared" si="40"/>
        <v>0</v>
      </c>
      <c r="AV36" s="17"/>
      <c r="AW36" s="18">
        <f t="shared" si="41"/>
        <v>0</v>
      </c>
    </row>
    <row r="37" spans="1:49" s="5" customFormat="1" ht="56.4">
      <c r="A37" s="78" t="s">
        <v>50</v>
      </c>
      <c r="B37" s="30">
        <v>28</v>
      </c>
      <c r="C37" s="6" t="s">
        <v>122</v>
      </c>
      <c r="D37" s="42">
        <f t="shared" si="23"/>
        <v>1</v>
      </c>
      <c r="E37" s="59">
        <f t="shared" si="24"/>
        <v>20</v>
      </c>
      <c r="F37" s="42">
        <f t="shared" si="25"/>
        <v>1</v>
      </c>
      <c r="G37" s="43">
        <f t="shared" si="43"/>
        <v>55</v>
      </c>
      <c r="H37" s="44">
        <f t="shared" si="26"/>
        <v>20</v>
      </c>
      <c r="I37" s="61">
        <f t="shared" si="42"/>
        <v>32</v>
      </c>
      <c r="J37" s="17">
        <v>47</v>
      </c>
      <c r="K37" s="18">
        <f>IF(J37&gt;0,IF(J37&gt;26,1,IF(J37&gt;2,28-J37,IF(J37=2,27,30))),0)</f>
        <v>1</v>
      </c>
      <c r="L37" s="17"/>
      <c r="M37" s="27">
        <f>IF(L37&gt;0,IF(L37&gt;26,1,IF(L37&gt;2,28-L37,IF(L37=2,27,30))),0)</f>
        <v>0</v>
      </c>
      <c r="N37" s="17"/>
      <c r="O37" s="18">
        <f t="shared" si="44"/>
        <v>0</v>
      </c>
      <c r="P37" s="17"/>
      <c r="Q37" s="18">
        <f t="shared" si="48"/>
        <v>0</v>
      </c>
      <c r="R37" s="17"/>
      <c r="S37" s="36">
        <f t="shared" si="45"/>
        <v>0</v>
      </c>
      <c r="T37" s="17"/>
      <c r="U37" s="18">
        <f t="shared" si="46"/>
        <v>0</v>
      </c>
      <c r="V37" s="17"/>
      <c r="W37" s="18">
        <f t="shared" si="28"/>
        <v>0</v>
      </c>
      <c r="X37" s="17"/>
      <c r="Y37" s="18">
        <f t="shared" si="47"/>
        <v>0</v>
      </c>
      <c r="Z37" s="17"/>
      <c r="AA37" s="18">
        <f t="shared" si="30"/>
        <v>0</v>
      </c>
      <c r="AB37" s="17"/>
      <c r="AC37" s="18">
        <f t="shared" si="31"/>
        <v>0</v>
      </c>
      <c r="AD37" s="17"/>
      <c r="AE37" s="18">
        <f t="shared" si="32"/>
        <v>0</v>
      </c>
      <c r="AF37" s="17"/>
      <c r="AG37" s="18">
        <f t="shared" si="33"/>
        <v>0</v>
      </c>
      <c r="AH37" s="17"/>
      <c r="AI37" s="18">
        <f t="shared" si="34"/>
        <v>0</v>
      </c>
      <c r="AJ37" s="20"/>
      <c r="AK37" s="18">
        <f t="shared" si="35"/>
        <v>0</v>
      </c>
      <c r="AL37" s="20"/>
      <c r="AM37" s="18">
        <f t="shared" si="36"/>
        <v>0</v>
      </c>
      <c r="AN37" s="20"/>
      <c r="AO37" s="18">
        <f t="shared" si="37"/>
        <v>0</v>
      </c>
      <c r="AP37" s="20"/>
      <c r="AQ37" s="18">
        <f t="shared" si="38"/>
        <v>0</v>
      </c>
      <c r="AR37" s="20"/>
      <c r="AS37" s="18">
        <f t="shared" si="39"/>
        <v>0</v>
      </c>
      <c r="AT37" s="20"/>
      <c r="AU37" s="18">
        <f t="shared" si="40"/>
        <v>0</v>
      </c>
      <c r="AV37" s="17"/>
      <c r="AW37" s="18">
        <f t="shared" si="41"/>
        <v>0</v>
      </c>
    </row>
    <row r="38" spans="1:49" s="5" customFormat="1" ht="39" customHeight="1">
      <c r="A38" s="80" t="s">
        <v>102</v>
      </c>
      <c r="B38" s="33"/>
      <c r="C38" s="8"/>
      <c r="D38" s="42">
        <f t="shared" si="23"/>
        <v>1</v>
      </c>
      <c r="E38" s="59">
        <f t="shared" si="24"/>
        <v>20</v>
      </c>
      <c r="F38" s="42">
        <f t="shared" si="25"/>
        <v>1</v>
      </c>
      <c r="G38" s="43">
        <f t="shared" si="43"/>
        <v>55</v>
      </c>
      <c r="H38" s="44">
        <f t="shared" si="26"/>
        <v>21</v>
      </c>
      <c r="I38" s="61">
        <f t="shared" si="42"/>
        <v>33</v>
      </c>
      <c r="J38" s="20"/>
      <c r="K38" s="18"/>
      <c r="L38" s="17">
        <v>30</v>
      </c>
      <c r="M38" s="27">
        <f>IF(L38&gt;0,IF(L38&gt;26,1,IF(L38&gt;2,28-L38,IF(L38=2,27,30))),0)</f>
        <v>1</v>
      </c>
      <c r="N38" s="17"/>
      <c r="O38" s="18">
        <f t="shared" si="44"/>
        <v>0</v>
      </c>
      <c r="P38" s="17"/>
      <c r="Q38" s="18">
        <f t="shared" si="48"/>
        <v>0</v>
      </c>
      <c r="R38" s="20"/>
      <c r="S38" s="36">
        <f t="shared" si="45"/>
        <v>0</v>
      </c>
      <c r="T38" s="17"/>
      <c r="U38" s="18">
        <f t="shared" si="46"/>
        <v>0</v>
      </c>
      <c r="V38" s="17"/>
      <c r="W38" s="18">
        <f t="shared" si="28"/>
        <v>0</v>
      </c>
      <c r="X38" s="17"/>
      <c r="Y38" s="18">
        <f t="shared" si="47"/>
        <v>0</v>
      </c>
      <c r="Z38" s="17"/>
      <c r="AA38" s="18">
        <f t="shared" si="30"/>
        <v>0</v>
      </c>
      <c r="AB38" s="17"/>
      <c r="AC38" s="18">
        <f t="shared" si="31"/>
        <v>0</v>
      </c>
      <c r="AD38" s="17"/>
      <c r="AE38" s="18">
        <f t="shared" si="32"/>
        <v>0</v>
      </c>
      <c r="AF38" s="17"/>
      <c r="AG38" s="18">
        <f t="shared" si="33"/>
        <v>0</v>
      </c>
      <c r="AH38" s="17"/>
      <c r="AI38" s="18">
        <f t="shared" si="34"/>
        <v>0</v>
      </c>
      <c r="AJ38" s="17"/>
      <c r="AK38" s="18">
        <f t="shared" si="35"/>
        <v>0</v>
      </c>
      <c r="AL38" s="17"/>
      <c r="AM38" s="18">
        <f t="shared" si="36"/>
        <v>0</v>
      </c>
      <c r="AN38" s="17"/>
      <c r="AO38" s="18">
        <f t="shared" si="37"/>
        <v>0</v>
      </c>
      <c r="AP38" s="17"/>
      <c r="AQ38" s="18">
        <f t="shared" si="38"/>
        <v>0</v>
      </c>
      <c r="AR38" s="17"/>
      <c r="AS38" s="18">
        <f t="shared" si="39"/>
        <v>0</v>
      </c>
      <c r="AT38" s="17"/>
      <c r="AU38" s="18">
        <f t="shared" si="40"/>
        <v>0</v>
      </c>
      <c r="AV38" s="20"/>
      <c r="AW38" s="18">
        <f t="shared" si="41"/>
        <v>0</v>
      </c>
    </row>
    <row r="39" spans="1:49" s="5" customFormat="1" ht="28.2">
      <c r="A39" s="78" t="s">
        <v>53</v>
      </c>
      <c r="B39" s="30">
        <v>20</v>
      </c>
      <c r="C39" s="6" t="s">
        <v>38</v>
      </c>
      <c r="D39" s="42">
        <f t="shared" si="23"/>
        <v>1</v>
      </c>
      <c r="E39" s="59">
        <f t="shared" si="24"/>
        <v>20</v>
      </c>
      <c r="F39" s="42">
        <f t="shared" si="25"/>
        <v>1</v>
      </c>
      <c r="G39" s="43">
        <f t="shared" si="43"/>
        <v>55</v>
      </c>
      <c r="H39" s="44">
        <f t="shared" si="26"/>
        <v>22</v>
      </c>
      <c r="I39" s="61">
        <f t="shared" si="42"/>
        <v>34</v>
      </c>
      <c r="J39" s="17">
        <v>36</v>
      </c>
      <c r="K39" s="18">
        <f>IF(J39&gt;0,IF(J39&gt;26,1,IF(J39&gt;2,28-J39,IF(J39=2,27,30))),0)</f>
        <v>1</v>
      </c>
      <c r="L39" s="17"/>
      <c r="M39" s="27">
        <f>IF(L39&gt;0,IF(L39&gt;26,1,IF(L39&gt;2,28-L39,IF(L39=2,27,30))),0)</f>
        <v>0</v>
      </c>
      <c r="N39" s="17"/>
      <c r="O39" s="18">
        <f t="shared" si="44"/>
        <v>0</v>
      </c>
      <c r="P39" s="17"/>
      <c r="Q39" s="18">
        <f t="shared" si="48"/>
        <v>0</v>
      </c>
      <c r="R39" s="17"/>
      <c r="S39" s="36">
        <f t="shared" si="45"/>
        <v>0</v>
      </c>
      <c r="T39" s="17"/>
      <c r="U39" s="18">
        <f t="shared" si="46"/>
        <v>0</v>
      </c>
      <c r="V39" s="17"/>
      <c r="W39" s="18">
        <f t="shared" si="28"/>
        <v>0</v>
      </c>
      <c r="X39" s="17"/>
      <c r="Y39" s="18">
        <f t="shared" si="47"/>
        <v>0</v>
      </c>
      <c r="Z39" s="17"/>
      <c r="AA39" s="18">
        <f t="shared" si="30"/>
        <v>0</v>
      </c>
      <c r="AB39" s="17"/>
      <c r="AC39" s="18">
        <f t="shared" si="31"/>
        <v>0</v>
      </c>
      <c r="AD39" s="17"/>
      <c r="AE39" s="18">
        <f t="shared" si="32"/>
        <v>0</v>
      </c>
      <c r="AF39" s="17"/>
      <c r="AG39" s="18">
        <f t="shared" si="33"/>
        <v>0</v>
      </c>
      <c r="AH39" s="17"/>
      <c r="AI39" s="18">
        <f t="shared" si="34"/>
        <v>0</v>
      </c>
      <c r="AJ39" s="20"/>
      <c r="AK39" s="18">
        <f t="shared" si="35"/>
        <v>0</v>
      </c>
      <c r="AL39" s="20"/>
      <c r="AM39" s="18">
        <f t="shared" si="36"/>
        <v>0</v>
      </c>
      <c r="AN39" s="20"/>
      <c r="AO39" s="18">
        <f t="shared" si="37"/>
        <v>0</v>
      </c>
      <c r="AP39" s="20"/>
      <c r="AQ39" s="18">
        <f t="shared" si="38"/>
        <v>0</v>
      </c>
      <c r="AR39" s="20"/>
      <c r="AS39" s="18">
        <f t="shared" si="39"/>
        <v>0</v>
      </c>
      <c r="AT39" s="20"/>
      <c r="AU39" s="18">
        <f t="shared" si="40"/>
        <v>0</v>
      </c>
      <c r="AV39" s="17"/>
      <c r="AW39" s="18">
        <f t="shared" si="41"/>
        <v>0</v>
      </c>
    </row>
    <row r="40" spans="1:49" s="5" customFormat="1" ht="28.2">
      <c r="A40" s="79" t="s">
        <v>49</v>
      </c>
      <c r="B40" s="51">
        <v>21</v>
      </c>
      <c r="C40" s="47" t="s">
        <v>38</v>
      </c>
      <c r="D40" s="52">
        <f t="shared" si="23"/>
        <v>1</v>
      </c>
      <c r="E40" s="59">
        <f t="shared" si="24"/>
        <v>20</v>
      </c>
      <c r="F40" s="52">
        <f t="shared" si="25"/>
        <v>1</v>
      </c>
      <c r="G40" s="43">
        <f t="shared" si="43"/>
        <v>55</v>
      </c>
      <c r="H40" s="44">
        <f t="shared" si="26"/>
        <v>23</v>
      </c>
      <c r="I40" s="61">
        <f t="shared" si="42"/>
        <v>35</v>
      </c>
      <c r="J40" s="54">
        <v>34</v>
      </c>
      <c r="K40" s="55">
        <f>IF(J40&gt;0,IF(J40&gt;26,1,IF(J40&gt;2,28-J40,IF(J40=2,27,30))),0)</f>
        <v>1</v>
      </c>
      <c r="L40" s="54"/>
      <c r="M40" s="56">
        <f>IF(L40&gt;0,IF(L40&gt;26,1,IF(L40&gt;2,28-L40,IF(L40=2,27,30))),0)</f>
        <v>0</v>
      </c>
      <c r="N40" s="54"/>
      <c r="O40" s="55">
        <f t="shared" si="44"/>
        <v>0</v>
      </c>
      <c r="P40" s="54"/>
      <c r="Q40" s="55">
        <f t="shared" si="48"/>
        <v>0</v>
      </c>
      <c r="R40" s="54"/>
      <c r="S40" s="89">
        <f t="shared" si="45"/>
        <v>0</v>
      </c>
      <c r="T40" s="54"/>
      <c r="U40" s="55">
        <f t="shared" si="46"/>
        <v>0</v>
      </c>
      <c r="V40" s="54"/>
      <c r="W40" s="55">
        <f t="shared" si="28"/>
        <v>0</v>
      </c>
      <c r="X40" s="54"/>
      <c r="Y40" s="55">
        <f t="shared" si="47"/>
        <v>0</v>
      </c>
      <c r="Z40" s="75"/>
      <c r="AA40" s="55">
        <f t="shared" si="30"/>
        <v>0</v>
      </c>
      <c r="AB40" s="54"/>
      <c r="AC40" s="55">
        <f t="shared" si="31"/>
        <v>0</v>
      </c>
      <c r="AD40" s="75"/>
      <c r="AE40" s="55">
        <f t="shared" si="32"/>
        <v>0</v>
      </c>
      <c r="AF40" s="54"/>
      <c r="AG40" s="55">
        <f t="shared" si="33"/>
        <v>0</v>
      </c>
      <c r="AH40" s="54"/>
      <c r="AI40" s="55">
        <f t="shared" si="34"/>
        <v>0</v>
      </c>
      <c r="AJ40" s="57"/>
      <c r="AK40" s="55">
        <f t="shared" si="35"/>
        <v>0</v>
      </c>
      <c r="AL40" s="57"/>
      <c r="AM40" s="55">
        <f t="shared" si="36"/>
        <v>0</v>
      </c>
      <c r="AN40" s="57"/>
      <c r="AO40" s="55">
        <f t="shared" si="37"/>
        <v>0</v>
      </c>
      <c r="AP40" s="57"/>
      <c r="AQ40" s="55">
        <f t="shared" si="38"/>
        <v>0</v>
      </c>
      <c r="AR40" s="57"/>
      <c r="AS40" s="55">
        <f t="shared" si="39"/>
        <v>0</v>
      </c>
      <c r="AT40" s="57"/>
      <c r="AU40" s="55">
        <f t="shared" si="40"/>
        <v>0</v>
      </c>
      <c r="AV40" s="54"/>
      <c r="AW40" s="55">
        <f t="shared" si="41"/>
        <v>0</v>
      </c>
    </row>
    <row r="41" spans="1:49" s="5" customFormat="1" ht="34.5" customHeight="1">
      <c r="A41" s="67" t="s">
        <v>54</v>
      </c>
      <c r="B41" s="68"/>
      <c r="C41" s="69"/>
      <c r="D41" s="70"/>
      <c r="E41" s="70"/>
      <c r="F41" s="70"/>
      <c r="G41" s="70"/>
      <c r="H41" s="70"/>
      <c r="I41" s="71"/>
      <c r="J41" s="72"/>
      <c r="K41" s="72"/>
      <c r="L41" s="72"/>
      <c r="M41" s="70"/>
      <c r="N41" s="72"/>
      <c r="O41" s="72"/>
      <c r="P41" s="72"/>
      <c r="Q41" s="72"/>
      <c r="R41" s="72"/>
      <c r="S41" s="87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3"/>
    </row>
    <row r="42" spans="1:49" s="5" customFormat="1" ht="28.2">
      <c r="A42" s="80" t="s">
        <v>58</v>
      </c>
      <c r="B42" s="33">
        <v>265</v>
      </c>
      <c r="C42" s="8" t="s">
        <v>90</v>
      </c>
      <c r="D42" s="42">
        <f t="shared" ref="D42:D72" si="49">F42</f>
        <v>144</v>
      </c>
      <c r="E42" s="43">
        <f t="shared" ref="E42:E72" si="50">_xlfn.RANK.EQ(D42,$D$42:$D$72,0)</f>
        <v>1</v>
      </c>
      <c r="F42" s="42">
        <f t="shared" ref="F42:F72" si="51">K42+M42+Q42+Y42+O42+AC42+AE42+AI42+W42+U42+AA42+S42+AG42+AO42+AK42+AS42+AM42+AQ42+AU42+AW42</f>
        <v>144</v>
      </c>
      <c r="G42" s="43">
        <f t="shared" ref="G42:G72" si="52">_xlfn.RANK.EQ(F42,$F$5:$F$72,0)</f>
        <v>3</v>
      </c>
      <c r="H42" s="44">
        <f t="shared" ref="H42:H59" si="53">1+H41</f>
        <v>1</v>
      </c>
      <c r="I42" s="45">
        <f>I40+1</f>
        <v>36</v>
      </c>
      <c r="J42" s="20">
        <v>40</v>
      </c>
      <c r="K42" s="18">
        <f>IF(J42&gt;0,IF(J42&gt;26,1,IF(J42&gt;2,28-J42,IF(J42=2,27,30))),0)</f>
        <v>1</v>
      </c>
      <c r="L42" s="17">
        <v>9</v>
      </c>
      <c r="M42" s="27">
        <f>IF(L42&gt;0,IF(L42&gt;26,1,IF(L42&gt;2,28-L42,IF(L42=2,27,30))),0)</f>
        <v>19</v>
      </c>
      <c r="N42" s="17">
        <v>6</v>
      </c>
      <c r="O42" s="18">
        <f>IF(N42&gt;0,IF(N42&gt;26,1,IF(N42&gt;2,28-N42,IF(N42=2,27,30))),0)</f>
        <v>22</v>
      </c>
      <c r="P42" s="17">
        <v>1</v>
      </c>
      <c r="Q42" s="18">
        <f t="shared" ref="Q42:Q47" si="54">IF(P42&gt;0,IF(P42&gt;26,1,IF(P42&gt;2,28-P42,IF(P42=2,27,30))),0)</f>
        <v>30</v>
      </c>
      <c r="R42" s="20">
        <v>1</v>
      </c>
      <c r="S42" s="36">
        <f t="shared" ref="S42:S49" si="55">IF(R42&gt;0,IF(R42&gt;26,1,IF(R42&gt;2,28-R42,IF(R42=2,27,30))),0)</f>
        <v>30</v>
      </c>
      <c r="T42" s="17">
        <v>2</v>
      </c>
      <c r="U42" s="18">
        <f t="shared" ref="U42:U49" si="56">IF(T42&gt;0,IF(T42&gt;26,1,IF(T42&gt;2,28-T42,IF(T42=2,27,30))),0)</f>
        <v>27</v>
      </c>
      <c r="V42" s="19"/>
      <c r="W42" s="18">
        <f>IF(V42&gt;0,IF(V42&gt;26,1,IF(V42&gt;2,28-V42,IF(V42=2,27,30))),0)</f>
        <v>0</v>
      </c>
      <c r="X42" s="17">
        <v>13</v>
      </c>
      <c r="Y42" s="18">
        <f t="shared" ref="Y42:Y49" si="57">IF(X42&gt;0,IF(X42&gt;26,1,IF(X42&gt;2,28-X42,IF(X42=2,27,30))),0)</f>
        <v>15</v>
      </c>
      <c r="Z42" s="17"/>
      <c r="AA42" s="18">
        <f>IF(Z42&gt;0,IF(Z42&gt;26,1,IF(Z42&gt;2,28-Z42,IF(Z42=2,27,30))),0)</f>
        <v>0</v>
      </c>
      <c r="AB42" s="17"/>
      <c r="AC42" s="18">
        <f>IF(AB42&gt;0,IF(AB42&gt;26,1,IF(AB42&gt;2,28-AB42,IF(AB42=2,27,30))),0)</f>
        <v>0</v>
      </c>
      <c r="AD42" s="19"/>
      <c r="AE42" s="18">
        <f>IF(AD42&gt;0,IF(AD42&gt;26,1,IF(AD42&gt;2,28-AD42,IF(AD42=2,27,30))),0)</f>
        <v>0</v>
      </c>
      <c r="AF42" s="17"/>
      <c r="AG42" s="18">
        <f>IF(AF42&gt;0,IF(AF42&gt;26,1,IF(AF42&gt;2,28-AF42,IF(AF42=2,27,30))),0)</f>
        <v>0</v>
      </c>
      <c r="AH42" s="17"/>
      <c r="AI42" s="18">
        <f>IF(AH42&gt;0,IF(AH42&gt;26,1,IF(AH42&gt;2,28-AH42,IF(AH42=2,27,30))),0)</f>
        <v>0</v>
      </c>
      <c r="AJ42" s="17"/>
      <c r="AK42" s="18">
        <f>IF(AJ42&gt;0,IF(AJ42&gt;26,1,IF(AJ42&gt;2,28-AJ42,IF(AJ42=2,27,30))),0)</f>
        <v>0</v>
      </c>
      <c r="AL42" s="26"/>
      <c r="AM42" s="18">
        <f>IF(AL42&gt;0,IF(AL42&gt;26,1,IF(AL42&gt;2,28-AL42,IF(AL42=2,27,30))),0)</f>
        <v>0</v>
      </c>
      <c r="AN42" s="17"/>
      <c r="AO42" s="18">
        <f>IF(AN42&gt;0,IF(AN42&gt;26,1,IF(AN42&gt;2,28-AN42,IF(AN42=2,27,30))),0)</f>
        <v>0</v>
      </c>
      <c r="AP42" s="17"/>
      <c r="AQ42" s="18">
        <f>IF(AP42&gt;0,IF(AP42&gt;26,1,IF(AP42&gt;2,28-AP42,IF(AP42=2,27,30))),0)</f>
        <v>0</v>
      </c>
      <c r="AR42" s="19"/>
      <c r="AS42" s="18">
        <f>IF(AR42&gt;0,IF(AR42&gt;26,1,IF(AR42&gt;2,28-AR42,IF(AR42=2,27,30))),0)</f>
        <v>0</v>
      </c>
      <c r="AT42" s="19"/>
      <c r="AU42" s="18">
        <f>IF(AT42&gt;0,IF(AT42&gt;26,1,IF(AT42&gt;2,28-AT42,IF(AT42=2,27,30))),0)</f>
        <v>0</v>
      </c>
      <c r="AV42" s="20"/>
      <c r="AW42" s="18">
        <f t="shared" ref="AW42:AW72" si="58">IF(AV42&gt;0,IF(AV42&gt;26,1,IF(AV42&gt;2,28-AV42,IF(AV42=2,27,30))),0)</f>
        <v>0</v>
      </c>
    </row>
    <row r="43" spans="1:49" s="5" customFormat="1" ht="55.2">
      <c r="A43" s="77" t="s">
        <v>88</v>
      </c>
      <c r="B43" s="31" t="s">
        <v>105</v>
      </c>
      <c r="C43" s="6" t="s">
        <v>104</v>
      </c>
      <c r="D43" s="42">
        <f t="shared" si="49"/>
        <v>100</v>
      </c>
      <c r="E43" s="43">
        <f t="shared" si="50"/>
        <v>2</v>
      </c>
      <c r="F43" s="42">
        <f t="shared" si="51"/>
        <v>100</v>
      </c>
      <c r="G43" s="43">
        <f t="shared" si="52"/>
        <v>9</v>
      </c>
      <c r="H43" s="44">
        <f t="shared" si="53"/>
        <v>2</v>
      </c>
      <c r="I43" s="45">
        <f t="shared" ref="I43:I59" si="59">I42+1</f>
        <v>37</v>
      </c>
      <c r="J43" s="20">
        <v>11</v>
      </c>
      <c r="K43" s="18">
        <f>IF(J43&gt;0,IF(J43&gt;26,1,IF(J43&gt;2,28-J43,IF(J43=2,27,30))),0)</f>
        <v>17</v>
      </c>
      <c r="L43" s="17">
        <v>22</v>
      </c>
      <c r="M43" s="27">
        <f>IF(L43&gt;0,IF(L43&gt;26,1,IF(L43&gt;2,28-L43,IF(L43=2,27,30))),0)</f>
        <v>6</v>
      </c>
      <c r="N43" s="17">
        <v>8</v>
      </c>
      <c r="O43" s="18">
        <f>IF(N43&gt;0,IF(N43&gt;26,1,IF(N43&gt;2,28-N43,IF(N43=2,27,30))),0)</f>
        <v>20</v>
      </c>
      <c r="P43" s="17">
        <v>18</v>
      </c>
      <c r="Q43" s="18">
        <f t="shared" si="54"/>
        <v>10</v>
      </c>
      <c r="R43" s="20">
        <v>19</v>
      </c>
      <c r="S43" s="36">
        <f t="shared" si="55"/>
        <v>9</v>
      </c>
      <c r="T43" s="17">
        <v>7</v>
      </c>
      <c r="U43" s="18">
        <f t="shared" si="56"/>
        <v>21</v>
      </c>
      <c r="V43" s="19"/>
      <c r="W43" s="18">
        <f>IF(V43&gt;0,IF(V43&gt;26,1,IF(V43&gt;2,28-V43,IF(V43=2,27,30))),0)</f>
        <v>0</v>
      </c>
      <c r="X43" s="17">
        <v>11</v>
      </c>
      <c r="Y43" s="18">
        <f t="shared" si="57"/>
        <v>17</v>
      </c>
      <c r="Z43" s="17"/>
      <c r="AA43" s="18">
        <f>IF(Z43&gt;0,IF(Z43&gt;26,1,IF(Z43&gt;2,28-Z43,IF(Z43=2,27,30))),0)</f>
        <v>0</v>
      </c>
      <c r="AB43" s="17"/>
      <c r="AC43" s="18">
        <f>IF(AB43&gt;0,IF(AB43&gt;26,1,IF(AB43&gt;2,28-AB43,IF(AB43=2,27,30))),0)</f>
        <v>0</v>
      </c>
      <c r="AD43" s="19"/>
      <c r="AE43" s="18">
        <f>IF(AD43&gt;0,IF(AD43&gt;26,1,IF(AD43&gt;2,28-AD43,IF(AD43=2,27,30))),0)</f>
        <v>0</v>
      </c>
      <c r="AF43" s="17"/>
      <c r="AG43" s="18">
        <f>IF(AF43&gt;0,IF(AF43&gt;26,1,IF(AF43&gt;2,28-AF43,IF(AF43=2,27,30))),0)</f>
        <v>0</v>
      </c>
      <c r="AH43" s="17"/>
      <c r="AI43" s="18">
        <f>IF(AH43&gt;0,IF(AH43&gt;26,1,IF(AH43&gt;2,28-AH43,IF(AH43=2,27,30))),0)</f>
        <v>0</v>
      </c>
      <c r="AJ43" s="17"/>
      <c r="AK43" s="18">
        <f>IF(AJ43&gt;0,IF(AJ43&gt;26,1,IF(AJ43&gt;2,28-AJ43,IF(AJ43=2,27,30))),0)</f>
        <v>0</v>
      </c>
      <c r="AL43" s="26"/>
      <c r="AM43" s="18">
        <f>IF(AL43&gt;0,IF(AL43&gt;26,1,IF(AL43&gt;2,28-AL43,IF(AL43=2,27,30))),0)</f>
        <v>0</v>
      </c>
      <c r="AN43" s="17"/>
      <c r="AO43" s="18">
        <f>IF(AN43&gt;0,IF(AN43&gt;26,1,IF(AN43&gt;2,28-AN43,IF(AN43=2,27,30))),0)</f>
        <v>0</v>
      </c>
      <c r="AP43" s="17"/>
      <c r="AQ43" s="18">
        <f>IF(AP43&gt;0,IF(AP43&gt;26,1,IF(AP43&gt;2,28-AP43,IF(AP43=2,27,30))),0)</f>
        <v>0</v>
      </c>
      <c r="AR43" s="19"/>
      <c r="AS43" s="18">
        <f>IF(AR43&gt;0,IF(AR43&gt;26,1,IF(AR43&gt;2,28-AR43,IF(AR43=2,27,30))),0)</f>
        <v>0</v>
      </c>
      <c r="AT43" s="19"/>
      <c r="AU43" s="18">
        <f>IF(AT43&gt;0,IF(AT43&gt;26,1,IF(AT43&gt;2,28-AT43,IF(AT43=2,27,30))),0)</f>
        <v>0</v>
      </c>
      <c r="AV43" s="20"/>
      <c r="AW43" s="18">
        <f t="shared" si="58"/>
        <v>0</v>
      </c>
    </row>
    <row r="44" spans="1:49" s="5" customFormat="1" ht="27" customHeight="1">
      <c r="A44" s="80" t="s">
        <v>125</v>
      </c>
      <c r="B44" s="33" t="s">
        <v>75</v>
      </c>
      <c r="C44" s="8" t="s">
        <v>82</v>
      </c>
      <c r="D44" s="42">
        <f t="shared" si="49"/>
        <v>93</v>
      </c>
      <c r="E44" s="43">
        <f t="shared" si="50"/>
        <v>3</v>
      </c>
      <c r="F44" s="42">
        <f t="shared" si="51"/>
        <v>93</v>
      </c>
      <c r="G44" s="43">
        <f t="shared" si="52"/>
        <v>11</v>
      </c>
      <c r="H44" s="44">
        <f t="shared" si="53"/>
        <v>3</v>
      </c>
      <c r="I44" s="45">
        <f t="shared" si="59"/>
        <v>38</v>
      </c>
      <c r="J44" s="20">
        <v>26</v>
      </c>
      <c r="K44" s="18">
        <f>IF(J44&gt;0,IF(J44&gt;26,1,IF(J44&gt;2,28-J44,IF(J44=2,27,30))),0)</f>
        <v>2</v>
      </c>
      <c r="L44" s="17">
        <v>8</v>
      </c>
      <c r="M44" s="27">
        <f>(IF(L44&gt;0,IF(L44&gt;26,1,IF(L44&gt;2,28-L44,IF(L44=2,27,30))),0))</f>
        <v>20</v>
      </c>
      <c r="N44" s="17">
        <v>19</v>
      </c>
      <c r="O44" s="29">
        <f>(IF(N44&gt;0,IF(N44&gt;26,1,IF(N44&gt;2,28-N44,IF(N44=2,27,30))),0))</f>
        <v>9</v>
      </c>
      <c r="P44" s="17">
        <v>13</v>
      </c>
      <c r="Q44" s="29">
        <f t="shared" si="54"/>
        <v>15</v>
      </c>
      <c r="R44" s="20">
        <v>11</v>
      </c>
      <c r="S44" s="36">
        <f t="shared" si="55"/>
        <v>17</v>
      </c>
      <c r="T44" s="17">
        <v>12</v>
      </c>
      <c r="U44" s="29">
        <f t="shared" si="56"/>
        <v>16</v>
      </c>
      <c r="V44" s="17"/>
      <c r="W44" s="29">
        <f>IF(V44&gt;0,IF(V44&gt;26,1,IF(V44&gt;2,28-V44,IF(V44=2,27,30))),0)</f>
        <v>0</v>
      </c>
      <c r="X44" s="17">
        <v>14</v>
      </c>
      <c r="Y44" s="29">
        <f t="shared" si="57"/>
        <v>14</v>
      </c>
      <c r="Z44" s="17"/>
      <c r="AA44" s="29">
        <f>IF(Z44&gt;0,IF(Z44&gt;26,1,IF(Z44&gt;2,28-Z44,IF(Z44=2,27,30))),0)</f>
        <v>0</v>
      </c>
      <c r="AB44" s="17"/>
      <c r="AC44" s="29">
        <f>IF(AB44&gt;0,IF(AB44&gt;26,1,IF(AB44&gt;2,28-AB44,IF(AB44=2,27,30))),0)</f>
        <v>0</v>
      </c>
      <c r="AD44" s="19"/>
      <c r="AE44" s="29">
        <f>IF(AD44&gt;0,IF(AD44&gt;26,1,IF(AD44&gt;2,28-AD44,IF(AD44=2,27,30))),0)</f>
        <v>0</v>
      </c>
      <c r="AF44" s="17"/>
      <c r="AG44" s="29">
        <f>IF(AF44&gt;0,IF(AF44&gt;26,1,IF(AF44&gt;2,28-AF44,IF(AF44=2,27,30))),0)</f>
        <v>0</v>
      </c>
      <c r="AH44" s="17"/>
      <c r="AI44" s="29">
        <f>IF(AH44&gt;0,IF(AH44&gt;26,1,IF(AH44&gt;2,28-AH44,IF(AH44=2,27,30))),0)</f>
        <v>0</v>
      </c>
      <c r="AJ44" s="17"/>
      <c r="AK44" s="29">
        <f>IF(AJ44&gt;0,IF(AJ44&gt;26,1,IF(AJ44&gt;2,28-AJ44,IF(AJ44=2,27,30))),0)</f>
        <v>0</v>
      </c>
      <c r="AL44" s="17"/>
      <c r="AM44" s="29">
        <f>IF(AL44&gt;0,IF(AL44&gt;26,1,IF(AL44&gt;2,28-AL44,IF(AL44=2,27,30))),0)</f>
        <v>0</v>
      </c>
      <c r="AN44" s="17"/>
      <c r="AO44" s="29">
        <f>IF(AN44&gt;0,IF(AN44&gt;26,1,IF(AN44&gt;2,28-AN44,IF(AN44=2,27,30))),0)</f>
        <v>0</v>
      </c>
      <c r="AP44" s="17"/>
      <c r="AQ44" s="29">
        <f>IF(AP44&gt;0,IF(AP44&gt;26,1,IF(AP44&gt;2,28-AP44,IF(AP44=2,27,30))),0)</f>
        <v>0</v>
      </c>
      <c r="AR44" s="19"/>
      <c r="AS44" s="29">
        <f>IF(AR44&gt;0,IF(AR44&gt;26,1,IF(AR44&gt;2,28-AR44,IF(AR44=2,27,30))),0)</f>
        <v>0</v>
      </c>
      <c r="AT44" s="19"/>
      <c r="AU44" s="29">
        <f>IF(AT44&gt;0,IF(AT44&gt;26,1,IF(AT44&gt;2,28-AT44,IF(AT44=2,27,30))),0)</f>
        <v>0</v>
      </c>
      <c r="AV44" s="20"/>
      <c r="AW44" s="18">
        <f t="shared" si="58"/>
        <v>0</v>
      </c>
    </row>
    <row r="45" spans="1:49" s="5" customFormat="1" ht="28.2">
      <c r="A45" s="80" t="s">
        <v>117</v>
      </c>
      <c r="B45" s="33" t="s">
        <v>75</v>
      </c>
      <c r="C45" s="8" t="s">
        <v>74</v>
      </c>
      <c r="D45" s="42">
        <f t="shared" si="49"/>
        <v>82</v>
      </c>
      <c r="E45" s="43">
        <f t="shared" si="50"/>
        <v>4</v>
      </c>
      <c r="F45" s="42">
        <f t="shared" si="51"/>
        <v>82</v>
      </c>
      <c r="G45" s="43">
        <f t="shared" si="52"/>
        <v>13</v>
      </c>
      <c r="H45" s="44">
        <f t="shared" si="53"/>
        <v>4</v>
      </c>
      <c r="I45" s="45">
        <f t="shared" si="59"/>
        <v>39</v>
      </c>
      <c r="J45" s="20">
        <v>9</v>
      </c>
      <c r="K45" s="18">
        <f>IF(J45&gt;0,IF(J45&gt;26,1,IF(J45&gt;2,28-J45,IF(J45=2,27,30))),0)</f>
        <v>19</v>
      </c>
      <c r="L45" s="17">
        <v>19</v>
      </c>
      <c r="M45" s="27">
        <f>IF(L45&gt;0,IF(L45&gt;26,1,IF(L45&gt;2,28-L45,IF(L45=2,27,30))),0)</f>
        <v>9</v>
      </c>
      <c r="N45" s="17">
        <v>11</v>
      </c>
      <c r="O45" s="18">
        <f>IF(N45&gt;0,IF(N45&gt;26,1,IF(N45&gt;2,28-N45,IF(N45=2,27,30))),0)</f>
        <v>17</v>
      </c>
      <c r="P45" s="17">
        <v>27</v>
      </c>
      <c r="Q45" s="29">
        <f t="shared" si="54"/>
        <v>1</v>
      </c>
      <c r="R45" s="20">
        <v>23</v>
      </c>
      <c r="S45" s="36">
        <f t="shared" si="55"/>
        <v>5</v>
      </c>
      <c r="T45" s="17">
        <v>16</v>
      </c>
      <c r="U45" s="18">
        <f t="shared" si="56"/>
        <v>12</v>
      </c>
      <c r="V45" s="17"/>
      <c r="W45" s="18">
        <f>IF(V45&gt;0,IF(V45&gt;26,1,IF(V45&gt;2,28-V45,IF(V45=2,27,30))),0)</f>
        <v>0</v>
      </c>
      <c r="X45" s="17">
        <v>9</v>
      </c>
      <c r="Y45" s="18">
        <f t="shared" si="57"/>
        <v>19</v>
      </c>
      <c r="Z45" s="17"/>
      <c r="AA45" s="18">
        <f>IF(Z45&gt;0,IF(Z45&gt;26,1,IF(Z45&gt;2,28-Z45,IF(Z45=2,27,30))),0)</f>
        <v>0</v>
      </c>
      <c r="AB45" s="17"/>
      <c r="AC45" s="18">
        <f>IF(AB45&gt;0,IF(AB45&gt;26,1,IF(AB45&gt;2,28-AB45,IF(AB45=2,27,30))),0)</f>
        <v>0</v>
      </c>
      <c r="AD45" s="17"/>
      <c r="AE45" s="18">
        <f>IF(AD45&gt;0,IF(AD45&gt;26,1,IF(AD45&gt;2,28-AD45,IF(AD45=2,27,30))),0)</f>
        <v>0</v>
      </c>
      <c r="AF45" s="17"/>
      <c r="AG45" s="18">
        <f>IF(AF45&gt;0,IF(AF45&gt;26,1,IF(AF45&gt;2,28-AF45,IF(AF45=2,27,30))),0)</f>
        <v>0</v>
      </c>
      <c r="AH45" s="17"/>
      <c r="AI45" s="18">
        <f>IF(AH45&gt;0,IF(AH45&gt;26,1,IF(AH45&gt;2,28-AH45,IF(AH45=2,27,30))),0)</f>
        <v>0</v>
      </c>
      <c r="AJ45" s="17"/>
      <c r="AK45" s="18">
        <f>IF(AJ45&gt;0,IF(AJ45&gt;26,1,IF(AJ45&gt;2,28-AJ45,IF(AJ45=2,27,30))),0)</f>
        <v>0</v>
      </c>
      <c r="AL45" s="17"/>
      <c r="AM45" s="18">
        <f>IF(AL45&gt;0,IF(AL45&gt;26,1,IF(AL45&gt;2,28-AL45,IF(AL45=2,27,30))),0)</f>
        <v>0</v>
      </c>
      <c r="AN45" s="17"/>
      <c r="AO45" s="18">
        <f>IF(AN45&gt;0,IF(AN45&gt;26,1,IF(AN45&gt;2,28-AN45,IF(AN45=2,27,30))),0)</f>
        <v>0</v>
      </c>
      <c r="AP45" s="17"/>
      <c r="AQ45" s="18">
        <f>IF(AP45&gt;0,IF(AP45&gt;26,1,IF(AP45&gt;2,28-AP45,IF(AP45=2,27,30))),0)</f>
        <v>0</v>
      </c>
      <c r="AR45" s="17"/>
      <c r="AS45" s="18">
        <f>IF(AR45&gt;0,IF(AR45&gt;26,1,IF(AR45&gt;2,28-AR45,IF(AR45=2,27,30))),0)</f>
        <v>0</v>
      </c>
      <c r="AT45" s="17"/>
      <c r="AU45" s="18">
        <f>IF(AT45&gt;0,IF(AT45&gt;26,1,IF(AT45&gt;2,28-AT45,IF(AT45=2,27,30))),0)</f>
        <v>0</v>
      </c>
      <c r="AV45" s="20"/>
      <c r="AW45" s="18">
        <f t="shared" si="58"/>
        <v>0</v>
      </c>
    </row>
    <row r="46" spans="1:49" s="5" customFormat="1" ht="56.4">
      <c r="A46" s="77" t="s">
        <v>108</v>
      </c>
      <c r="B46" s="30" t="s">
        <v>75</v>
      </c>
      <c r="C46" s="6" t="s">
        <v>107</v>
      </c>
      <c r="D46" s="42">
        <f t="shared" si="49"/>
        <v>68</v>
      </c>
      <c r="E46" s="43">
        <f t="shared" si="50"/>
        <v>5</v>
      </c>
      <c r="F46" s="42">
        <f t="shared" si="51"/>
        <v>68</v>
      </c>
      <c r="G46" s="43">
        <f t="shared" si="52"/>
        <v>17</v>
      </c>
      <c r="H46" s="44">
        <f t="shared" si="53"/>
        <v>5</v>
      </c>
      <c r="I46" s="45">
        <f t="shared" si="59"/>
        <v>40</v>
      </c>
      <c r="J46" s="20">
        <v>23</v>
      </c>
      <c r="K46" s="24">
        <v>3</v>
      </c>
      <c r="L46" s="17"/>
      <c r="M46" s="27">
        <f>IF(L46&gt;0,IF(L46&gt;26,1,IF(L46&gt;2,28-L46,IF(L46=2,27,30))),0)</f>
        <v>0</v>
      </c>
      <c r="N46" s="17">
        <v>16</v>
      </c>
      <c r="O46" s="18">
        <f>(IF(N46&gt;0,IF(N46&gt;26,1,IF(N46&gt;2,28-N46,IF(N46=2,27,30))),0))</f>
        <v>12</v>
      </c>
      <c r="P46" s="17">
        <v>8</v>
      </c>
      <c r="Q46" s="29">
        <f t="shared" si="54"/>
        <v>20</v>
      </c>
      <c r="R46" s="20">
        <v>22</v>
      </c>
      <c r="S46" s="36">
        <f t="shared" si="55"/>
        <v>6</v>
      </c>
      <c r="T46" s="17">
        <v>17</v>
      </c>
      <c r="U46" s="18">
        <f t="shared" si="56"/>
        <v>11</v>
      </c>
      <c r="V46" s="17"/>
      <c r="W46" s="18">
        <f>IF(V46&gt;0,IF(V46&gt;26,1,IF(V46&gt;2,28-V46,IF(V46=2,27,30))),0)</f>
        <v>0</v>
      </c>
      <c r="X46" s="17">
        <v>12</v>
      </c>
      <c r="Y46" s="18">
        <f t="shared" si="57"/>
        <v>16</v>
      </c>
      <c r="Z46" s="17"/>
      <c r="AA46" s="18">
        <f>IF(Z46&gt;0,IF(Z46&gt;26,1,IF(Z46&gt;2,28-Z46,IF(Z46=2,27,30))),0)</f>
        <v>0</v>
      </c>
      <c r="AB46" s="17"/>
      <c r="AC46" s="18">
        <f>IF(AB46&gt;0,IF(AB46&gt;26,1,IF(AB46&gt;2,28-AB46,IF(AB46=2,27,30))),0)</f>
        <v>0</v>
      </c>
      <c r="AD46" s="19"/>
      <c r="AE46" s="18">
        <f>IF(AD46&gt;0,IF(AD46&gt;26,1,IF(AD46&gt;2,28-AD46,IF(AD46=2,27,30))),0)</f>
        <v>0</v>
      </c>
      <c r="AF46" s="17"/>
      <c r="AG46" s="18">
        <f>IF(AF46&gt;0,IF(AF46&gt;26,1,IF(AF46&gt;2,28-AF46,IF(AF46=2,27,30))),0)</f>
        <v>0</v>
      </c>
      <c r="AH46" s="17"/>
      <c r="AI46" s="18">
        <f>IF(AH46&gt;0,IF(AH46&gt;26,1,IF(AH46&gt;2,28-AH46,IF(AH46=2,27,30))),0)</f>
        <v>0</v>
      </c>
      <c r="AJ46" s="17"/>
      <c r="AK46" s="18">
        <f>IF(AJ46&gt;0,IF(AJ46&gt;26,1,IF(AJ46&gt;2,28-AJ46,IF(AJ46=2,27,30))),0)</f>
        <v>0</v>
      </c>
      <c r="AL46" s="17"/>
      <c r="AM46" s="18">
        <f>IF(AL46&gt;0,IF(AL46&gt;26,1,IF(AL46&gt;2,28-AL46,IF(AL46=2,27,30))),0)</f>
        <v>0</v>
      </c>
      <c r="AN46" s="17"/>
      <c r="AO46" s="18">
        <f>IF(AN46&gt;0,IF(AN46&gt;26,1,IF(AN46&gt;2,28-AN46,IF(AN46=2,27,30))),0)</f>
        <v>0</v>
      </c>
      <c r="AP46" s="17"/>
      <c r="AQ46" s="18">
        <f>IF(AP46&gt;0,IF(AP46&gt;26,1,IF(AP46&gt;2,28-AP46,IF(AP46=2,27,30))),0)</f>
        <v>0</v>
      </c>
      <c r="AR46" s="19"/>
      <c r="AS46" s="18">
        <f>IF(AR46&gt;0,IF(AR46&gt;26,1,IF(AR46&gt;2,28-AR46,IF(AR46=2,27,30))),0)</f>
        <v>0</v>
      </c>
      <c r="AT46" s="19"/>
      <c r="AU46" s="18">
        <f>IF(AT46&gt;0,IF(AT46&gt;26,1,IF(AT46&gt;2,28-AT46,IF(AT46=2,27,30))),0)</f>
        <v>0</v>
      </c>
      <c r="AV46" s="20"/>
      <c r="AW46" s="18">
        <f t="shared" si="58"/>
        <v>0</v>
      </c>
    </row>
    <row r="47" spans="1:49" s="5" customFormat="1" ht="28.2">
      <c r="A47" s="81" t="s">
        <v>62</v>
      </c>
      <c r="B47" s="33">
        <v>110</v>
      </c>
      <c r="C47" s="8" t="s">
        <v>110</v>
      </c>
      <c r="D47" s="42">
        <f t="shared" si="49"/>
        <v>65</v>
      </c>
      <c r="E47" s="43">
        <f t="shared" si="50"/>
        <v>6</v>
      </c>
      <c r="F47" s="42">
        <f t="shared" si="51"/>
        <v>65</v>
      </c>
      <c r="G47" s="43">
        <f t="shared" si="52"/>
        <v>19</v>
      </c>
      <c r="H47" s="44">
        <f t="shared" si="53"/>
        <v>6</v>
      </c>
      <c r="I47" s="45">
        <f t="shared" si="59"/>
        <v>41</v>
      </c>
      <c r="J47" s="20">
        <v>27</v>
      </c>
      <c r="K47" s="18">
        <f>IF(J47&gt;0,IF(J47&gt;26,1,IF(J47&gt;2,28-J47,IF(J47=2,27,30))),0)</f>
        <v>1</v>
      </c>
      <c r="L47" s="17">
        <v>23</v>
      </c>
      <c r="M47" s="27">
        <f>(IF(L47&gt;0,IF(L47&gt;26,1,IF(L47&gt;2,28-L47,IF(L47=2,27,30))),0))</f>
        <v>5</v>
      </c>
      <c r="N47" s="17">
        <v>26</v>
      </c>
      <c r="O47" s="18">
        <f>(IF(N47&gt;0,IF(N47&gt;26,1,IF(N47&gt;2,28-N47,IF(N47=2,27,30))),0))</f>
        <v>2</v>
      </c>
      <c r="P47" s="17">
        <v>22</v>
      </c>
      <c r="Q47" s="18">
        <f t="shared" si="54"/>
        <v>6</v>
      </c>
      <c r="R47" s="20">
        <v>8</v>
      </c>
      <c r="S47" s="36">
        <f t="shared" si="55"/>
        <v>20</v>
      </c>
      <c r="T47" s="17">
        <v>19</v>
      </c>
      <c r="U47" s="18">
        <f t="shared" si="56"/>
        <v>9</v>
      </c>
      <c r="V47" s="17"/>
      <c r="W47" s="18"/>
      <c r="X47" s="17">
        <v>6</v>
      </c>
      <c r="Y47" s="18">
        <f t="shared" si="57"/>
        <v>22</v>
      </c>
      <c r="Z47" s="17"/>
      <c r="AA47" s="18"/>
      <c r="AB47" s="17"/>
      <c r="AC47" s="18"/>
      <c r="AD47" s="17"/>
      <c r="AE47" s="18"/>
      <c r="AF47" s="17"/>
      <c r="AG47" s="18"/>
      <c r="AH47" s="17"/>
      <c r="AI47" s="18"/>
      <c r="AJ47" s="17"/>
      <c r="AK47" s="18"/>
      <c r="AL47" s="17"/>
      <c r="AM47" s="18"/>
      <c r="AN47" s="17"/>
      <c r="AO47" s="18"/>
      <c r="AP47" s="17"/>
      <c r="AQ47" s="18"/>
      <c r="AR47" s="17"/>
      <c r="AS47" s="18"/>
      <c r="AT47" s="17"/>
      <c r="AU47" s="18"/>
      <c r="AV47" s="20"/>
      <c r="AW47" s="18">
        <f t="shared" si="58"/>
        <v>0</v>
      </c>
    </row>
    <row r="48" spans="1:49" s="5" customFormat="1" ht="28.2">
      <c r="A48" s="81" t="s">
        <v>55</v>
      </c>
      <c r="B48" s="33">
        <v>313</v>
      </c>
      <c r="C48" s="8" t="s">
        <v>78</v>
      </c>
      <c r="D48" s="42">
        <f t="shared" si="49"/>
        <v>64</v>
      </c>
      <c r="E48" s="43">
        <f t="shared" si="50"/>
        <v>7</v>
      </c>
      <c r="F48" s="42">
        <f t="shared" si="51"/>
        <v>64</v>
      </c>
      <c r="G48" s="43">
        <f t="shared" si="52"/>
        <v>20</v>
      </c>
      <c r="H48" s="44">
        <f t="shared" si="53"/>
        <v>7</v>
      </c>
      <c r="I48" s="45">
        <f t="shared" si="59"/>
        <v>42</v>
      </c>
      <c r="J48" s="20">
        <v>15</v>
      </c>
      <c r="K48" s="18">
        <f>IF(J48&gt;0,IF(J48&gt;26,1,IF(J48&gt;2,28-J48,IF(J48=2,27,30))),0)</f>
        <v>13</v>
      </c>
      <c r="L48" s="17">
        <v>33</v>
      </c>
      <c r="M48" s="27">
        <f>IF(L48&gt;0,IF(L48&gt;26,1,IF(L48&gt;2,28-L48,IF(L48=2,27,30))),0)</f>
        <v>1</v>
      </c>
      <c r="N48" s="17">
        <v>10</v>
      </c>
      <c r="O48" s="18">
        <v>13.5</v>
      </c>
      <c r="P48" s="17">
        <v>30</v>
      </c>
      <c r="Q48" s="18">
        <v>0.5</v>
      </c>
      <c r="R48" s="20">
        <v>18</v>
      </c>
      <c r="S48" s="36">
        <f t="shared" si="55"/>
        <v>10</v>
      </c>
      <c r="T48" s="17">
        <v>28</v>
      </c>
      <c r="U48" s="18">
        <f t="shared" si="56"/>
        <v>1</v>
      </c>
      <c r="V48" s="19"/>
      <c r="W48" s="18">
        <f>IF(V48&gt;0,IF(V48&gt;26,1,IF(V48&gt;2,28-V48,IF(V48=2,27,30))),0)</f>
        <v>0</v>
      </c>
      <c r="X48" s="17">
        <v>3</v>
      </c>
      <c r="Y48" s="18">
        <f t="shared" si="57"/>
        <v>25</v>
      </c>
      <c r="Z48" s="17"/>
      <c r="AA48" s="18">
        <f>IF(Z48&gt;0,IF(Z48&gt;26,1,IF(Z48&gt;2,28-Z48,IF(Z48=2,27,30))),0)</f>
        <v>0</v>
      </c>
      <c r="AB48" s="17"/>
      <c r="AC48" s="18">
        <f>IF(AB48&gt;0,IF(AB48&gt;26,1,IF(AB48&gt;2,28-AB48,IF(AB48=2,27,30))),0)</f>
        <v>0</v>
      </c>
      <c r="AD48" s="17"/>
      <c r="AE48" s="18">
        <f>IF(AD48&gt;0,IF(AD48&gt;26,1,IF(AD48&gt;2,28-AD48,IF(AD48=2,27,30))),0)</f>
        <v>0</v>
      </c>
      <c r="AF48" s="17"/>
      <c r="AG48" s="18">
        <f>IF(AF48&gt;0,IF(AF48&gt;26,1,IF(AF48&gt;2,28-AF48,IF(AF48=2,27,30))),0)</f>
        <v>0</v>
      </c>
      <c r="AH48" s="17"/>
      <c r="AI48" s="18">
        <f>IF(AH48&gt;0,IF(AH48&gt;26,1,IF(AH48&gt;2,28-AH48,IF(AH48=2,27,30))),0)</f>
        <v>0</v>
      </c>
      <c r="AJ48" s="17"/>
      <c r="AK48" s="18">
        <f>IF(AJ48&gt;0,IF(AJ48&gt;26,1,IF(AJ48&gt;2,28-AJ48,IF(AJ48=2,27,30))),0)</f>
        <v>0</v>
      </c>
      <c r="AL48" s="17"/>
      <c r="AM48" s="18">
        <f>IF(AL48&gt;0,IF(AL48&gt;26,1,IF(AL48&gt;2,28-AL48,IF(AL48=2,27,30))),0)</f>
        <v>0</v>
      </c>
      <c r="AN48" s="17"/>
      <c r="AO48" s="18">
        <f>IF(AN48&gt;0,IF(AN48&gt;26,1,IF(AN48&gt;2,28-AN48,IF(AN48=2,27,30))),0)</f>
        <v>0</v>
      </c>
      <c r="AP48" s="17"/>
      <c r="AQ48" s="18">
        <f>IF(AP48&gt;0,IF(AP48&gt;26,1,IF(AP48&gt;2,28-AP48,IF(AP48=2,27,30))),0)</f>
        <v>0</v>
      </c>
      <c r="AR48" s="17"/>
      <c r="AS48" s="18">
        <f>IF(AR48&gt;0,IF(AR48&gt;26,1,IF(AR48&gt;2,28-AR48,IF(AR48=2,27,30))),0)</f>
        <v>0</v>
      </c>
      <c r="AT48" s="17"/>
      <c r="AU48" s="18">
        <f>IF(AT48&gt;0,IF(AT48&gt;26,1,IF(AT48&gt;2,28-AT48,IF(AT48=2,27,30))),0)</f>
        <v>0</v>
      </c>
      <c r="AV48" s="20"/>
      <c r="AW48" s="18">
        <f t="shared" si="58"/>
        <v>0</v>
      </c>
    </row>
    <row r="49" spans="1:49" s="5" customFormat="1" ht="28.2">
      <c r="A49" s="80" t="s">
        <v>132</v>
      </c>
      <c r="B49" s="33">
        <v>162</v>
      </c>
      <c r="C49" s="8" t="s">
        <v>94</v>
      </c>
      <c r="D49" s="42">
        <f t="shared" si="49"/>
        <v>49.900000000000006</v>
      </c>
      <c r="E49" s="43">
        <f t="shared" si="50"/>
        <v>8</v>
      </c>
      <c r="F49" s="42">
        <f t="shared" si="51"/>
        <v>49.900000000000006</v>
      </c>
      <c r="G49" s="43">
        <f t="shared" si="52"/>
        <v>23</v>
      </c>
      <c r="H49" s="44">
        <f t="shared" si="53"/>
        <v>8</v>
      </c>
      <c r="I49" s="45">
        <f t="shared" si="59"/>
        <v>43</v>
      </c>
      <c r="J49" s="20">
        <v>10</v>
      </c>
      <c r="K49" s="24">
        <f>(IF(J49&gt;0,IF(J49&gt;26,1,IF(J49&gt;2,28-J49,IF(J49=2,27,30))),0))/5</f>
        <v>3.6</v>
      </c>
      <c r="L49" s="17"/>
      <c r="M49" s="27">
        <f>IF(L49&gt;0,IF(L49&gt;26,1,IF(L49&gt;2,28-L49,IF(L49=2,27,30))),0)</f>
        <v>0</v>
      </c>
      <c r="N49" s="17">
        <v>15</v>
      </c>
      <c r="O49" s="18">
        <v>3.3</v>
      </c>
      <c r="P49" s="17"/>
      <c r="Q49" s="18">
        <f t="shared" ref="Q49:Q72" si="60">IF(P49&gt;0,IF(P49&gt;26,1,IF(P49&gt;2,28-P49,IF(P49=2,27,30))),0)</f>
        <v>0</v>
      </c>
      <c r="R49" s="20">
        <v>21</v>
      </c>
      <c r="S49" s="36">
        <f t="shared" si="55"/>
        <v>7</v>
      </c>
      <c r="T49" s="17">
        <v>15</v>
      </c>
      <c r="U49" s="18">
        <f t="shared" si="56"/>
        <v>13</v>
      </c>
      <c r="V49" s="17"/>
      <c r="W49" s="18">
        <f>IF(V49&gt;0,IF(V49&gt;26,1,IF(V49&gt;2,28-V49,IF(V49=2,27,30))),0)</f>
        <v>0</v>
      </c>
      <c r="X49" s="17">
        <v>5</v>
      </c>
      <c r="Y49" s="18">
        <f t="shared" si="57"/>
        <v>23</v>
      </c>
      <c r="Z49" s="17"/>
      <c r="AA49" s="18">
        <f>IF(Z49&gt;0,IF(Z49&gt;26,1,IF(Z49&gt;2,28-Z49,IF(Z49=2,27,30))),0)</f>
        <v>0</v>
      </c>
      <c r="AB49" s="17"/>
      <c r="AC49" s="18">
        <f>IF(AB49&gt;0,IF(AB49&gt;26,1,IF(AB49&gt;2,28-AB49,IF(AB49=2,27,30))),0)</f>
        <v>0</v>
      </c>
      <c r="AD49" s="19"/>
      <c r="AE49" s="18">
        <f>IF(AD49&gt;0,IF(AD49&gt;26,1,IF(AD49&gt;2,28-AD49,IF(AD49=2,27,30))),0)</f>
        <v>0</v>
      </c>
      <c r="AF49" s="17"/>
      <c r="AG49" s="18">
        <f>IF(AF49&gt;0,IF(AF49&gt;26,1,IF(AF49&gt;2,28-AF49,IF(AF49=2,27,30))),0)</f>
        <v>0</v>
      </c>
      <c r="AH49" s="17"/>
      <c r="AI49" s="18">
        <f>IF(AH49&gt;0,IF(AH49&gt;26,1,IF(AH49&gt;2,28-AH49,IF(AH49=2,27,30))),0)</f>
        <v>0</v>
      </c>
      <c r="AJ49" s="17"/>
      <c r="AK49" s="18">
        <f>IF(AJ49&gt;0,IF(AJ49&gt;26,1,IF(AJ49&gt;2,28-AJ49,IF(AJ49=2,27,30))),0)</f>
        <v>0</v>
      </c>
      <c r="AL49" s="17"/>
      <c r="AM49" s="18">
        <f>IF(AL49&gt;0,IF(AL49&gt;26,1,IF(AL49&gt;2,28-AL49,IF(AL49=2,27,30))),0)</f>
        <v>0</v>
      </c>
      <c r="AN49" s="17"/>
      <c r="AO49" s="18">
        <f>IF(AN49&gt;0,IF(AN49&gt;26,1,IF(AN49&gt;2,28-AN49,IF(AN49=2,27,30))),0)</f>
        <v>0</v>
      </c>
      <c r="AP49" s="17"/>
      <c r="AQ49" s="18">
        <f>IF(AP49&gt;0,IF(AP49&gt;26,1,IF(AP49&gt;2,28-AP49,IF(AP49=2,27,30))),0)</f>
        <v>0</v>
      </c>
      <c r="AR49" s="19"/>
      <c r="AS49" s="18">
        <f>IF(AR49&gt;0,IF(AR49&gt;26,1,IF(AR49&gt;2,28-AR49,IF(AR49=2,27,30))),0)</f>
        <v>0</v>
      </c>
      <c r="AT49" s="19"/>
      <c r="AU49" s="18">
        <f>IF(AT49&gt;0,IF(AT49&gt;26,1,IF(AT49&gt;2,28-AT49,IF(AT49=2,27,30))),0)</f>
        <v>0</v>
      </c>
      <c r="AV49" s="20"/>
      <c r="AW49" s="18">
        <f t="shared" si="58"/>
        <v>0</v>
      </c>
    </row>
    <row r="50" spans="1:49" s="5" customFormat="1" ht="56.4">
      <c r="A50" s="77" t="s">
        <v>97</v>
      </c>
      <c r="B50" s="31">
        <v>243</v>
      </c>
      <c r="C50" s="6" t="s">
        <v>98</v>
      </c>
      <c r="D50" s="42">
        <f t="shared" si="49"/>
        <v>43</v>
      </c>
      <c r="E50" s="43">
        <f t="shared" si="50"/>
        <v>9</v>
      </c>
      <c r="F50" s="42">
        <f t="shared" si="51"/>
        <v>43</v>
      </c>
      <c r="G50" s="43">
        <f t="shared" si="52"/>
        <v>25</v>
      </c>
      <c r="H50" s="44">
        <f t="shared" si="53"/>
        <v>9</v>
      </c>
      <c r="I50" s="45">
        <f t="shared" si="59"/>
        <v>44</v>
      </c>
      <c r="J50" s="17"/>
      <c r="K50" s="18">
        <f>IF(J50&gt;0,IF(J50&gt;26,1,IF(J50&gt;2,28-J50,IF(J50=2,27,30))),0)</f>
        <v>0</v>
      </c>
      <c r="L50" s="17">
        <v>3</v>
      </c>
      <c r="M50" s="27">
        <v>8</v>
      </c>
      <c r="N50" s="17"/>
      <c r="O50" s="18">
        <f t="shared" ref="O50:O58" si="61">(IF(N50&gt;0,IF(N50&gt;26,1,IF(N50&gt;2,28-N50,IF(N50=2,27,30))),0))</f>
        <v>0</v>
      </c>
      <c r="P50" s="17">
        <v>3</v>
      </c>
      <c r="Q50" s="18">
        <f t="shared" si="60"/>
        <v>25</v>
      </c>
      <c r="R50" s="17"/>
      <c r="S50" s="36"/>
      <c r="T50" s="17"/>
      <c r="U50" s="18"/>
      <c r="V50" s="17"/>
      <c r="W50" s="18"/>
      <c r="X50" s="17">
        <v>8</v>
      </c>
      <c r="Y50" s="18">
        <v>10</v>
      </c>
      <c r="Z50" s="17"/>
      <c r="AA50" s="18"/>
      <c r="AB50" s="17"/>
      <c r="AC50" s="18"/>
      <c r="AD50" s="17"/>
      <c r="AE50" s="18"/>
      <c r="AF50" s="17"/>
      <c r="AG50" s="18"/>
      <c r="AH50" s="17"/>
      <c r="AI50" s="18"/>
      <c r="AJ50" s="20"/>
      <c r="AK50" s="18"/>
      <c r="AL50" s="20"/>
      <c r="AM50" s="18"/>
      <c r="AN50" s="20"/>
      <c r="AO50" s="18"/>
      <c r="AP50" s="20"/>
      <c r="AQ50" s="18"/>
      <c r="AR50" s="20"/>
      <c r="AS50" s="18"/>
      <c r="AT50" s="20"/>
      <c r="AU50" s="18"/>
      <c r="AV50" s="17"/>
      <c r="AW50" s="18">
        <f t="shared" si="58"/>
        <v>0</v>
      </c>
    </row>
    <row r="51" spans="1:49" s="7" customFormat="1" ht="56.4">
      <c r="A51" s="77" t="s">
        <v>119</v>
      </c>
      <c r="B51" s="30" t="s">
        <v>75</v>
      </c>
      <c r="C51" s="6" t="s">
        <v>91</v>
      </c>
      <c r="D51" s="42">
        <f t="shared" si="49"/>
        <v>36</v>
      </c>
      <c r="E51" s="43">
        <f t="shared" si="50"/>
        <v>10</v>
      </c>
      <c r="F51" s="42">
        <f t="shared" si="51"/>
        <v>36</v>
      </c>
      <c r="G51" s="43">
        <f t="shared" si="52"/>
        <v>27</v>
      </c>
      <c r="H51" s="44">
        <f t="shared" si="53"/>
        <v>10</v>
      </c>
      <c r="I51" s="45">
        <f t="shared" si="59"/>
        <v>45</v>
      </c>
      <c r="J51" s="17">
        <v>44</v>
      </c>
      <c r="K51" s="18">
        <f>IF(J51&gt;0,IF(J51&gt;26,1,IF(J51&gt;2,28-J51,IF(J51=2,27,30))),0)</f>
        <v>1</v>
      </c>
      <c r="L51" s="17">
        <v>14</v>
      </c>
      <c r="M51" s="27">
        <f>(IF(L51&gt;0,IF(L51&gt;26,1,IF(L51&gt;2,28-L51,IF(L51=2,27,30))),0))</f>
        <v>14</v>
      </c>
      <c r="N51" s="17">
        <v>9</v>
      </c>
      <c r="O51" s="18">
        <f t="shared" si="61"/>
        <v>19</v>
      </c>
      <c r="P51" s="17">
        <v>26</v>
      </c>
      <c r="Q51" s="18">
        <f t="shared" si="60"/>
        <v>2</v>
      </c>
      <c r="R51" s="17"/>
      <c r="S51" s="36">
        <f>IF(R51&gt;0,IF(R51&gt;26,1,IF(R51&gt;2,28-R51,IF(R51=2,27,30))),0)</f>
        <v>0</v>
      </c>
      <c r="T51" s="17"/>
      <c r="U51" s="18">
        <f>IF(T51&gt;0,IF(T51&gt;26,1,IF(T51&gt;2,28-T51,IF(T51=2,27,30))),0)</f>
        <v>0</v>
      </c>
      <c r="V51" s="17"/>
      <c r="W51" s="18">
        <f>IF(V51&gt;0,IF(V51&gt;26,1,IF(V51&gt;2,28-V51,IF(V51=2,27,30))),0)</f>
        <v>0</v>
      </c>
      <c r="X51" s="17"/>
      <c r="Y51" s="18">
        <f>IF(X51&gt;0,IF(X51&gt;26,1,IF(X51&gt;2,28-X51,IF(X51=2,27,30))),0)</f>
        <v>0</v>
      </c>
      <c r="Z51" s="17"/>
      <c r="AA51" s="18">
        <f>IF(Z51&gt;0,IF(Z51&gt;26,1,IF(Z51&gt;2,28-Z51,IF(Z51=2,27,30))),0)</f>
        <v>0</v>
      </c>
      <c r="AB51" s="17"/>
      <c r="AC51" s="18">
        <f>IF(AB51&gt;0,IF(AB51&gt;26,1,IF(AB51&gt;2,28-AB51,IF(AB51=2,27,30))),0)</f>
        <v>0</v>
      </c>
      <c r="AD51" s="19"/>
      <c r="AE51" s="18">
        <f>IF(AD51&gt;0,IF(AD51&gt;26,1,IF(AD51&gt;2,28-AD51,IF(AD51=2,27,30))),0)</f>
        <v>0</v>
      </c>
      <c r="AF51" s="17"/>
      <c r="AG51" s="18">
        <f>IF(AF51&gt;0,IF(AF51&gt;26,1,IF(AF51&gt;2,28-AF51,IF(AF51=2,27,30))),0)</f>
        <v>0</v>
      </c>
      <c r="AH51" s="17"/>
      <c r="AI51" s="18">
        <f>IF(AH51&gt;0,IF(AH51&gt;26,1,IF(AH51&gt;2,28-AH51,IF(AH51=2,27,30))),0)</f>
        <v>0</v>
      </c>
      <c r="AJ51" s="20"/>
      <c r="AK51" s="18">
        <f>IF(AJ51&gt;0,IF(AJ51&gt;26,1,IF(AJ51&gt;2,28-AJ51,IF(AJ51=2,27,30))),0)</f>
        <v>0</v>
      </c>
      <c r="AL51" s="20"/>
      <c r="AM51" s="18">
        <f>IF(AL51&gt;0,IF(AL51&gt;26,1,IF(AL51&gt;2,28-AL51,IF(AL51=2,27,30))),0)</f>
        <v>0</v>
      </c>
      <c r="AN51" s="20"/>
      <c r="AO51" s="18">
        <f>IF(AN51&gt;0,IF(AN51&gt;26,1,IF(AN51&gt;2,28-AN51,IF(AN51=2,27,30))),0)</f>
        <v>0</v>
      </c>
      <c r="AP51" s="20"/>
      <c r="AQ51" s="18">
        <f>IF(AP51&gt;0,IF(AP51&gt;26,1,IF(AP51&gt;2,28-AP51,IF(AP51=2,27,30))),0)</f>
        <v>0</v>
      </c>
      <c r="AR51" s="22"/>
      <c r="AS51" s="18">
        <f>IF(AR51&gt;0,IF(AR51&gt;26,1,IF(AR51&gt;2,28-AR51,IF(AR51=2,27,30))),0)</f>
        <v>0</v>
      </c>
      <c r="AT51" s="22"/>
      <c r="AU51" s="18">
        <f>IF(AT51&gt;0,IF(AT51&gt;26,1,IF(AT51&gt;2,28-AT51,IF(AT51=2,27,30))),0)</f>
        <v>0</v>
      </c>
      <c r="AV51" s="17"/>
      <c r="AW51" s="18">
        <f t="shared" si="58"/>
        <v>0</v>
      </c>
    </row>
    <row r="52" spans="1:49" s="7" customFormat="1" ht="28.2">
      <c r="A52" s="77" t="s">
        <v>59</v>
      </c>
      <c r="B52" s="30">
        <v>49</v>
      </c>
      <c r="C52" s="6" t="s">
        <v>110</v>
      </c>
      <c r="D52" s="42">
        <f t="shared" si="49"/>
        <v>30</v>
      </c>
      <c r="E52" s="43">
        <f t="shared" si="50"/>
        <v>11</v>
      </c>
      <c r="F52" s="42">
        <f t="shared" si="51"/>
        <v>30</v>
      </c>
      <c r="G52" s="43">
        <f t="shared" si="52"/>
        <v>30</v>
      </c>
      <c r="H52" s="44">
        <f t="shared" si="53"/>
        <v>11</v>
      </c>
      <c r="I52" s="45">
        <f t="shared" si="59"/>
        <v>46</v>
      </c>
      <c r="J52" s="17">
        <v>29</v>
      </c>
      <c r="K52" s="18">
        <f>IF(J52&gt;0,IF(J52&gt;26,1,IF(J52&gt;2,28-J52,IF(J52=2,27,30))),0)+3</f>
        <v>4</v>
      </c>
      <c r="L52" s="17">
        <v>31</v>
      </c>
      <c r="M52" s="27">
        <f>IF(L52&gt;0,IF(L52&gt;26,1,IF(L52&gt;2,28-L52,IF(L52=2,27,30))),0)</f>
        <v>1</v>
      </c>
      <c r="N52" s="17"/>
      <c r="O52" s="18">
        <f t="shared" si="61"/>
        <v>0</v>
      </c>
      <c r="P52" s="17">
        <v>11</v>
      </c>
      <c r="Q52" s="18">
        <f t="shared" si="60"/>
        <v>17</v>
      </c>
      <c r="R52" s="17"/>
      <c r="S52" s="36">
        <f>IF(R52&gt;0,IF(R52&gt;26,1,IF(R52&gt;2,28-R52,IF(R52=2,27,30))),0)</f>
        <v>0</v>
      </c>
      <c r="T52" s="17"/>
      <c r="U52" s="18">
        <f>IF(T52&gt;0,IF(T52&gt;26,1,IF(T52&gt;2,28-T52,IF(T52=2,27,30))),0)</f>
        <v>0</v>
      </c>
      <c r="V52" s="19"/>
      <c r="W52" s="18">
        <f>IF(V52&gt;0,IF(V52&gt;26,1,IF(V52&gt;2,28-V52,IF(V52=2,27,30))),0)</f>
        <v>0</v>
      </c>
      <c r="X52" s="17">
        <v>20</v>
      </c>
      <c r="Y52" s="18">
        <f>IF(X52&gt;0,IF(X52&gt;26,1,IF(X52&gt;2,28-X52,IF(X52=2,27,30))),0)</f>
        <v>8</v>
      </c>
      <c r="Z52" s="17"/>
      <c r="AA52" s="18">
        <f>IF(Z52&gt;0,IF(Z52&gt;26,1,IF(Z52&gt;2,28-Z52,IF(Z52=2,27,30))),0)</f>
        <v>0</v>
      </c>
      <c r="AB52" s="17"/>
      <c r="AC52" s="18">
        <f>IF(AB52&gt;0,IF(AB52&gt;26,1,IF(AB52&gt;2,28-AB52,IF(AB52=2,27,30))),0)</f>
        <v>0</v>
      </c>
      <c r="AD52" s="19"/>
      <c r="AE52" s="18">
        <f>IF(AD52&gt;0,IF(AD52&gt;26,1,IF(AD52&gt;2,28-AD52,IF(AD52=2,27,30))),0)</f>
        <v>0</v>
      </c>
      <c r="AF52" s="17"/>
      <c r="AG52" s="18">
        <f>IF(AF52&gt;0,IF(AF52&gt;26,1,IF(AF52&gt;2,28-AF52,IF(AF52=2,27,30))),0)</f>
        <v>0</v>
      </c>
      <c r="AH52" s="17"/>
      <c r="AI52" s="18">
        <f>IF(AH52&gt;0,IF(AH52&gt;26,1,IF(AH52&gt;2,28-AH52,IF(AH52=2,27,30))),0)</f>
        <v>0</v>
      </c>
      <c r="AJ52" s="20"/>
      <c r="AK52" s="18">
        <f>IF(AJ52&gt;0,IF(AJ52&gt;26,1,IF(AJ52&gt;2,28-AJ52,IF(AJ52=2,27,30))),0)</f>
        <v>0</v>
      </c>
      <c r="AL52" s="21"/>
      <c r="AM52" s="18">
        <f>IF(AL52&gt;0,IF(AL52&gt;26,1,IF(AL52&gt;2,28-AL52,IF(AL52=2,27,30))),0)</f>
        <v>0</v>
      </c>
      <c r="AN52" s="20"/>
      <c r="AO52" s="18">
        <f>IF(AN52&gt;0,IF(AN52&gt;26,1,IF(AN52&gt;2,28-AN52,IF(AN52=2,27,30))),0)</f>
        <v>0</v>
      </c>
      <c r="AP52" s="20"/>
      <c r="AQ52" s="18">
        <f>IF(AP52&gt;0,IF(AP52&gt;26,1,IF(AP52&gt;2,28-AP52,IF(AP52=2,27,30))),0)</f>
        <v>0</v>
      </c>
      <c r="AR52" s="22"/>
      <c r="AS52" s="18">
        <f>IF(AR52&gt;0,IF(AR52&gt;26,1,IF(AR52&gt;2,28-AR52,IF(AR52=2,27,30))),0)</f>
        <v>0</v>
      </c>
      <c r="AT52" s="22"/>
      <c r="AU52" s="18">
        <f>IF(AT52&gt;0,IF(AT52&gt;26,1,IF(AT52&gt;2,28-AT52,IF(AT52=2,27,30))),0)</f>
        <v>0</v>
      </c>
      <c r="AV52" s="17"/>
      <c r="AW52" s="18">
        <f t="shared" si="58"/>
        <v>0</v>
      </c>
    </row>
    <row r="53" spans="1:49" s="5" customFormat="1" ht="28.2">
      <c r="A53" s="77" t="s">
        <v>60</v>
      </c>
      <c r="B53" s="30">
        <v>221</v>
      </c>
      <c r="C53" s="6" t="s">
        <v>110</v>
      </c>
      <c r="D53" s="42">
        <f t="shared" si="49"/>
        <v>29</v>
      </c>
      <c r="E53" s="43">
        <f t="shared" si="50"/>
        <v>12</v>
      </c>
      <c r="F53" s="42">
        <f t="shared" si="51"/>
        <v>29</v>
      </c>
      <c r="G53" s="43">
        <f t="shared" si="52"/>
        <v>31</v>
      </c>
      <c r="H53" s="44">
        <f t="shared" si="53"/>
        <v>12</v>
      </c>
      <c r="I53" s="45">
        <f t="shared" si="59"/>
        <v>47</v>
      </c>
      <c r="J53" s="17">
        <v>37</v>
      </c>
      <c r="K53" s="18">
        <f>(IF(J53&gt;0,IF(J53&gt;26,1,IF(J53&gt;2,28-J53,IF(J53=2,27,30))),0))</f>
        <v>1</v>
      </c>
      <c r="L53" s="17">
        <v>24</v>
      </c>
      <c r="M53" s="27">
        <f>IF(L53&gt;0,IF(L53&gt;26,1,IF(L53&gt;2,28-L53,IF(L53=2,27,30))),0)</f>
        <v>4</v>
      </c>
      <c r="N53" s="17"/>
      <c r="O53" s="18">
        <f t="shared" si="61"/>
        <v>0</v>
      </c>
      <c r="P53" s="17">
        <v>10</v>
      </c>
      <c r="Q53" s="18">
        <f t="shared" si="60"/>
        <v>18</v>
      </c>
      <c r="R53" s="17">
        <v>26</v>
      </c>
      <c r="S53" s="36">
        <f>IF(R53&gt;0,IF(R53&gt;26,1,IF(R53&gt;2,28-R53,IF(R53=2,27,30))),0)</f>
        <v>2</v>
      </c>
      <c r="T53" s="17">
        <v>24</v>
      </c>
      <c r="U53" s="18">
        <f>IF(T53&gt;0,IF(T53&gt;26,1,IF(T53&gt;2,28-T53,IF(T53=2,27,30))),0)</f>
        <v>4</v>
      </c>
      <c r="V53" s="19"/>
      <c r="W53" s="18">
        <f>IF(V53&gt;0,IF(V53&gt;26,1,IF(V53&gt;2,28-V53,IF(V53=2,27,30))),0)</f>
        <v>0</v>
      </c>
      <c r="X53" s="17"/>
      <c r="Y53" s="18">
        <f>IF(X53&gt;0,IF(X53&gt;26,1,IF(X53&gt;2,28-X53,IF(X53=2,27,30))),0)</f>
        <v>0</v>
      </c>
      <c r="Z53" s="17"/>
      <c r="AA53" s="18">
        <f>IF(Z53&gt;0,IF(Z53&gt;26,1,IF(Z53&gt;2,28-Z53,IF(Z53=2,27,30))),0)</f>
        <v>0</v>
      </c>
      <c r="AB53" s="17"/>
      <c r="AC53" s="18">
        <f>IF(AB53&gt;0,IF(AB53&gt;26,1,IF(AB53&gt;2,28-AB53,IF(AB53=2,27,30))),0)</f>
        <v>0</v>
      </c>
      <c r="AD53" s="19"/>
      <c r="AE53" s="18">
        <f>IF(AD53&gt;0,IF(AD53&gt;26,1,IF(AD53&gt;2,28-AD53,IF(AD53=2,27,30))),0)</f>
        <v>0</v>
      </c>
      <c r="AF53" s="17"/>
      <c r="AG53" s="18">
        <f>IF(AF53&gt;0,IF(AF53&gt;26,1,IF(AF53&gt;2,28-AF53,IF(AF53=2,27,30))),0)</f>
        <v>0</v>
      </c>
      <c r="AH53" s="17"/>
      <c r="AI53" s="18">
        <f>IF(AH53&gt;0,IF(AH53&gt;26,1,IF(AH53&gt;2,28-AH53,IF(AH53=2,27,30))),0)</f>
        <v>0</v>
      </c>
      <c r="AJ53" s="20"/>
      <c r="AK53" s="18">
        <f>IF(AJ53&gt;0,IF(AJ53&gt;26,1,IF(AJ53&gt;2,28-AJ53,IF(AJ53=2,27,30))),0)</f>
        <v>0</v>
      </c>
      <c r="AL53" s="20"/>
      <c r="AM53" s="18">
        <f>IF(AL53&gt;0,IF(AL53&gt;26,1,IF(AL53&gt;2,28-AL53,IF(AL53=2,27,30))),0)</f>
        <v>0</v>
      </c>
      <c r="AN53" s="20"/>
      <c r="AO53" s="18">
        <f>IF(AN53&gt;0,IF(AN53&gt;26,1,IF(AN53&gt;2,28-AN53,IF(AN53=2,27,30))),0)</f>
        <v>0</v>
      </c>
      <c r="AP53" s="20"/>
      <c r="AQ53" s="18">
        <f>IF(AP53&gt;0,IF(AP53&gt;26,1,IF(AP53&gt;2,28-AP53,IF(AP53=2,27,30))),0)</f>
        <v>0</v>
      </c>
      <c r="AR53" s="20"/>
      <c r="AS53" s="18">
        <f>IF(AR53&gt;0,IF(AR53&gt;26,1,IF(AR53&gt;2,28-AR53,IF(AR53=2,27,30))),0)</f>
        <v>0</v>
      </c>
      <c r="AT53" s="20"/>
      <c r="AU53" s="18">
        <f>IF(AT53&gt;0,IF(AT53&gt;26,1,IF(AT53&gt;2,28-AT53,IF(AT53=2,27,30))),0)</f>
        <v>0</v>
      </c>
      <c r="AV53" s="17"/>
      <c r="AW53" s="18">
        <f t="shared" si="58"/>
        <v>0</v>
      </c>
    </row>
    <row r="54" spans="1:49" s="5" customFormat="1" ht="28.2">
      <c r="A54" s="77" t="s">
        <v>64</v>
      </c>
      <c r="B54" s="30">
        <v>423</v>
      </c>
      <c r="C54" s="6" t="s">
        <v>76</v>
      </c>
      <c r="D54" s="42">
        <f t="shared" si="49"/>
        <v>20.8</v>
      </c>
      <c r="E54" s="43">
        <f t="shared" si="50"/>
        <v>13</v>
      </c>
      <c r="F54" s="42">
        <f t="shared" si="51"/>
        <v>20.8</v>
      </c>
      <c r="G54" s="43">
        <f t="shared" si="52"/>
        <v>35</v>
      </c>
      <c r="H54" s="44">
        <f t="shared" si="53"/>
        <v>13</v>
      </c>
      <c r="I54" s="45">
        <f t="shared" si="59"/>
        <v>48</v>
      </c>
      <c r="J54" s="17">
        <v>31</v>
      </c>
      <c r="K54" s="18">
        <f>(IF(J54&gt;0,IF(J54&gt;26,1,IF(J54&gt;2,28-J54,IF(J54=2,27,30))),0))/5*4</f>
        <v>0.8</v>
      </c>
      <c r="L54" s="17"/>
      <c r="M54" s="27">
        <f>IF(L54&gt;0,IF(L54&gt;26,1,IF(L54&gt;2,28-L54,IF(L54=2,27,30))),0)</f>
        <v>0</v>
      </c>
      <c r="N54" s="17">
        <v>24</v>
      </c>
      <c r="O54" s="18">
        <f t="shared" si="61"/>
        <v>4</v>
      </c>
      <c r="P54" s="17">
        <v>12</v>
      </c>
      <c r="Q54" s="18">
        <f t="shared" si="60"/>
        <v>16</v>
      </c>
      <c r="R54" s="17"/>
      <c r="S54" s="36">
        <f>IF(R54&gt;0,IF(R54&gt;26,1,IF(R54&gt;2,28-R54,IF(R54=2,27,30))),0)</f>
        <v>0</v>
      </c>
      <c r="T54" s="17"/>
      <c r="U54" s="18">
        <f>IF(T54&gt;0,IF(T54&gt;26,1,IF(T54&gt;2,28-T54,IF(T54=2,27,30))),0)</f>
        <v>0</v>
      </c>
      <c r="V54" s="19"/>
      <c r="W54" s="18">
        <f>IF(V54&gt;0,IF(V54&gt;26,1,IF(V54&gt;2,28-V54,IF(V54=2,27,30))),0)</f>
        <v>0</v>
      </c>
      <c r="X54" s="17"/>
      <c r="Y54" s="18">
        <f>IF(X54&gt;0,IF(X54&gt;26,1,IF(X54&gt;2,28-X54,IF(X54=2,27,30))),0)</f>
        <v>0</v>
      </c>
      <c r="Z54" s="17"/>
      <c r="AA54" s="18">
        <f>IF(Z54&gt;0,IF(Z54&gt;26,1,IF(Z54&gt;2,28-Z54,IF(Z54=2,27,30))),0)</f>
        <v>0</v>
      </c>
      <c r="AB54" s="17"/>
      <c r="AC54" s="18">
        <f>IF(AB54&gt;0,IF(AB54&gt;26,1,IF(AB54&gt;2,28-AB54,IF(AB54=2,27,30))),0)</f>
        <v>0</v>
      </c>
      <c r="AD54" s="19"/>
      <c r="AE54" s="18">
        <f>IF(AD54&gt;0,IF(AD54&gt;26,1,IF(AD54&gt;2,28-AD54,IF(AD54=2,27,30))),0)</f>
        <v>0</v>
      </c>
      <c r="AF54" s="17"/>
      <c r="AG54" s="18">
        <f>IF(AF54&gt;0,IF(AF54&gt;26,1,IF(AF54&gt;2,28-AF54,IF(AF54=2,27,30))),0)</f>
        <v>0</v>
      </c>
      <c r="AH54" s="17"/>
      <c r="AI54" s="18">
        <f>IF(AH54&gt;0,IF(AH54&gt;26,1,IF(AH54&gt;2,28-AH54,IF(AH54=2,27,30))),0)</f>
        <v>0</v>
      </c>
      <c r="AJ54" s="20"/>
      <c r="AK54" s="18">
        <f>IF(AJ54&gt;0,IF(AJ54&gt;26,1,IF(AJ54&gt;2,28-AJ54,IF(AJ54=2,27,30))),0)</f>
        <v>0</v>
      </c>
      <c r="AL54" s="21"/>
      <c r="AM54" s="18">
        <f>IF(AL54&gt;0,IF(AL54&gt;26,1,IF(AL54&gt;2,28-AL54,IF(AL54=2,27,30))),0)</f>
        <v>0</v>
      </c>
      <c r="AN54" s="20"/>
      <c r="AO54" s="18">
        <f>IF(AN54&gt;0,IF(AN54&gt;26,1,IF(AN54&gt;2,28-AN54,IF(AN54=2,27,30))),0)</f>
        <v>0</v>
      </c>
      <c r="AP54" s="20"/>
      <c r="AQ54" s="18">
        <f>IF(AP54&gt;0,IF(AP54&gt;26,1,IF(AP54&gt;2,28-AP54,IF(AP54=2,27,30))),0)</f>
        <v>0</v>
      </c>
      <c r="AR54" s="22"/>
      <c r="AS54" s="18">
        <f>IF(AR54&gt;0,IF(AR54&gt;26,1,IF(AR54&gt;2,28-AR54,IF(AR54=2,27,30))),0)</f>
        <v>0</v>
      </c>
      <c r="AT54" s="22"/>
      <c r="AU54" s="18">
        <f>IF(AT54&gt;0,IF(AT54&gt;26,1,IF(AT54&gt;2,28-AT54,IF(AT54=2,27,30))),0)</f>
        <v>0</v>
      </c>
      <c r="AV54" s="17"/>
      <c r="AW54" s="18">
        <f t="shared" si="58"/>
        <v>0</v>
      </c>
    </row>
    <row r="55" spans="1:49" s="5" customFormat="1" ht="28.2">
      <c r="A55" s="77" t="s">
        <v>63</v>
      </c>
      <c r="B55" s="31">
        <v>384</v>
      </c>
      <c r="C55" s="6" t="s">
        <v>110</v>
      </c>
      <c r="D55" s="42">
        <f t="shared" si="49"/>
        <v>15</v>
      </c>
      <c r="E55" s="43">
        <f t="shared" si="50"/>
        <v>14</v>
      </c>
      <c r="F55" s="42">
        <f t="shared" si="51"/>
        <v>15</v>
      </c>
      <c r="G55" s="43">
        <f t="shared" si="52"/>
        <v>37</v>
      </c>
      <c r="H55" s="44">
        <f t="shared" si="53"/>
        <v>14</v>
      </c>
      <c r="I55" s="45">
        <f t="shared" si="59"/>
        <v>49</v>
      </c>
      <c r="J55" s="17">
        <v>52</v>
      </c>
      <c r="K55" s="18">
        <f>IF(J55&gt;0,IF(J55&gt;26,1,IF(J55&gt;2,28-J55,IF(J55=2,27,30))),0)</f>
        <v>1</v>
      </c>
      <c r="L55" s="17"/>
      <c r="M55" s="27">
        <f>IF(L55&gt;0,IF(L55&gt;26,1,IF(L55&gt;2,28-L55,IF(L55=2,27,30))),0)</f>
        <v>0</v>
      </c>
      <c r="N55" s="19"/>
      <c r="O55" s="18">
        <f t="shared" si="61"/>
        <v>0</v>
      </c>
      <c r="P55" s="19"/>
      <c r="Q55" s="18">
        <f t="shared" si="60"/>
        <v>0</v>
      </c>
      <c r="R55" s="17">
        <v>17</v>
      </c>
      <c r="S55" s="36">
        <f>IF(R55&gt;0,IF(R55&gt;26,1,IF(R55&gt;2,28-R55,IF(R55=2,27,30))),0)</f>
        <v>11</v>
      </c>
      <c r="T55" s="19" t="s">
        <v>134</v>
      </c>
      <c r="U55" s="18">
        <v>3</v>
      </c>
      <c r="V55" s="17"/>
      <c r="W55" s="18">
        <f>IF(V55&gt;0,IF(V55&gt;26,1,IF(V55&gt;2,28-V55,IF(V55=2,27,30))),0)</f>
        <v>0</v>
      </c>
      <c r="X55" s="17"/>
      <c r="Y55" s="18">
        <f>IF(X55&gt;0,IF(X55&gt;26,1,IF(X55&gt;2,28-X55,IF(X55=2,27,30))),0)</f>
        <v>0</v>
      </c>
      <c r="Z55" s="17"/>
      <c r="AA55" s="18">
        <f>IF(Z55&gt;0,IF(Z55&gt;26,1,IF(Z55&gt;2,28-Z55,IF(Z55=2,27,30))),0)</f>
        <v>0</v>
      </c>
      <c r="AB55" s="17"/>
      <c r="AC55" s="18">
        <f>IF(AB55&gt;0,IF(AB55&gt;26,1,IF(AB55&gt;2,28-AB55,IF(AB55=2,27,30))),0)</f>
        <v>0</v>
      </c>
      <c r="AD55" s="19"/>
      <c r="AE55" s="18">
        <f>IF(AD55&gt;0,IF(AD55&gt;26,1,IF(AD55&gt;2,28-AD55,IF(AD55=2,27,30))),0)</f>
        <v>0</v>
      </c>
      <c r="AF55" s="19"/>
      <c r="AG55" s="18">
        <f>IF(AF55&gt;0,IF(AF55&gt;26,1,IF(AF55&gt;2,28-AF55,IF(AF55=2,27,30))),0)</f>
        <v>0</v>
      </c>
      <c r="AH55" s="19"/>
      <c r="AI55" s="18">
        <f>IF(AH55&gt;0,IF(AH55&gt;26,1,IF(AH55&gt;2,28-AH55,IF(AH55=2,27,30))),0)</f>
        <v>0</v>
      </c>
      <c r="AJ55" s="22"/>
      <c r="AK55" s="18">
        <f>IF(AJ55&gt;0,IF(AJ55&gt;26,1,IF(AJ55&gt;2,28-AJ55,IF(AJ55=2,27,30))),0)</f>
        <v>0</v>
      </c>
      <c r="AL55" s="22"/>
      <c r="AM55" s="18">
        <f>IF(AL55&gt;0,IF(AL55&gt;26,1,IF(AL55&gt;2,28-AL55,IF(AL55=2,27,30))),0)</f>
        <v>0</v>
      </c>
      <c r="AN55" s="22"/>
      <c r="AO55" s="18">
        <f>IF(AN55&gt;0,IF(AN55&gt;26,1,IF(AN55&gt;2,28-AN55,IF(AN55=2,27,30))),0)</f>
        <v>0</v>
      </c>
      <c r="AP55" s="22"/>
      <c r="AQ55" s="18">
        <f>IF(AP55&gt;0,IF(AP55&gt;26,1,IF(AP55&gt;2,28-AP55,IF(AP55=2,27,30))),0)</f>
        <v>0</v>
      </c>
      <c r="AR55" s="22"/>
      <c r="AS55" s="18">
        <f>IF(AR55&gt;0,IF(AR55&gt;26,1,IF(AR55&gt;2,28-AR55,IF(AR55=2,27,30))),0)</f>
        <v>0</v>
      </c>
      <c r="AT55" s="22"/>
      <c r="AU55" s="18">
        <f>IF(AT55&gt;0,IF(AT55&gt;26,1,IF(AT55&gt;2,28-AT55,IF(AT55=2,27,30))),0)</f>
        <v>0</v>
      </c>
      <c r="AV55" s="17"/>
      <c r="AW55" s="18">
        <f t="shared" si="58"/>
        <v>0</v>
      </c>
    </row>
    <row r="56" spans="1:49" s="5" customFormat="1" ht="28.2">
      <c r="A56" s="78" t="s">
        <v>56</v>
      </c>
      <c r="B56" s="30">
        <v>380</v>
      </c>
      <c r="C56" s="6" t="s">
        <v>73</v>
      </c>
      <c r="D56" s="42">
        <f t="shared" si="49"/>
        <v>11</v>
      </c>
      <c r="E56" s="43">
        <f t="shared" si="50"/>
        <v>15</v>
      </c>
      <c r="F56" s="42">
        <f t="shared" si="51"/>
        <v>11</v>
      </c>
      <c r="G56" s="43">
        <f t="shared" si="52"/>
        <v>40</v>
      </c>
      <c r="H56" s="44">
        <f t="shared" si="53"/>
        <v>15</v>
      </c>
      <c r="I56" s="45">
        <f t="shared" si="59"/>
        <v>50</v>
      </c>
      <c r="J56" s="17">
        <v>17</v>
      </c>
      <c r="K56" s="18">
        <f>IF(J56&gt;0,IF(J56&gt;26,1,IF(J56&gt;2,28-J56,IF(J56=2,27,30))),0)</f>
        <v>11</v>
      </c>
      <c r="L56" s="17"/>
      <c r="M56" s="27"/>
      <c r="N56" s="17"/>
      <c r="O56" s="18">
        <f t="shared" si="61"/>
        <v>0</v>
      </c>
      <c r="P56" s="17"/>
      <c r="Q56" s="18">
        <f t="shared" si="60"/>
        <v>0</v>
      </c>
      <c r="R56" s="17"/>
      <c r="S56" s="36"/>
      <c r="T56" s="17"/>
      <c r="U56" s="18"/>
      <c r="V56" s="17"/>
      <c r="W56" s="18"/>
      <c r="X56" s="17"/>
      <c r="Y56" s="18"/>
      <c r="Z56" s="17"/>
      <c r="AA56" s="18"/>
      <c r="AB56" s="17"/>
      <c r="AC56" s="18"/>
      <c r="AD56" s="17"/>
      <c r="AE56" s="18"/>
      <c r="AF56" s="17"/>
      <c r="AG56" s="18"/>
      <c r="AH56" s="17"/>
      <c r="AI56" s="18"/>
      <c r="AJ56" s="20"/>
      <c r="AK56" s="18"/>
      <c r="AL56" s="20"/>
      <c r="AM56" s="18"/>
      <c r="AN56" s="20"/>
      <c r="AO56" s="18"/>
      <c r="AP56" s="17"/>
      <c r="AQ56" s="18"/>
      <c r="AR56" s="20"/>
      <c r="AS56" s="18"/>
      <c r="AT56" s="20"/>
      <c r="AU56" s="18"/>
      <c r="AV56" s="17"/>
      <c r="AW56" s="18">
        <f t="shared" si="58"/>
        <v>0</v>
      </c>
    </row>
    <row r="57" spans="1:49" s="5" customFormat="1" ht="28.2">
      <c r="A57" s="78" t="s">
        <v>57</v>
      </c>
      <c r="B57" s="31">
        <v>84</v>
      </c>
      <c r="C57" s="6" t="s">
        <v>80</v>
      </c>
      <c r="D57" s="42">
        <f t="shared" si="49"/>
        <v>10</v>
      </c>
      <c r="E57" s="43">
        <f t="shared" si="50"/>
        <v>16</v>
      </c>
      <c r="F57" s="42">
        <f t="shared" si="51"/>
        <v>10</v>
      </c>
      <c r="G57" s="43">
        <f t="shared" si="52"/>
        <v>42</v>
      </c>
      <c r="H57" s="44">
        <f t="shared" si="53"/>
        <v>16</v>
      </c>
      <c r="I57" s="45">
        <f t="shared" si="59"/>
        <v>51</v>
      </c>
      <c r="J57" s="17">
        <v>20</v>
      </c>
      <c r="K57" s="18">
        <v>8</v>
      </c>
      <c r="L57" s="17"/>
      <c r="M57" s="27">
        <f>IF(L57&gt;0,IF(L57&gt;26,1,IF(L57&gt;2,28-L57,IF(L57=2,27,30))),0)</f>
        <v>0</v>
      </c>
      <c r="N57" s="17"/>
      <c r="O57" s="18">
        <f t="shared" si="61"/>
        <v>0</v>
      </c>
      <c r="P57" s="17"/>
      <c r="Q57" s="18">
        <f t="shared" si="60"/>
        <v>0</v>
      </c>
      <c r="R57" s="17">
        <v>31</v>
      </c>
      <c r="S57" s="36">
        <f>IF(R57&gt;0,IF(R57&gt;26,1,IF(R57&gt;2,28-R57,IF(R57=2,27,30))),0)</f>
        <v>1</v>
      </c>
      <c r="T57" s="17">
        <v>27</v>
      </c>
      <c r="U57" s="18">
        <f t="shared" ref="U57:U72" si="62">IF(T57&gt;0,IF(T57&gt;26,1,IF(T57&gt;2,28-T57,IF(T57=2,27,30))),0)</f>
        <v>1</v>
      </c>
      <c r="V57" s="17"/>
      <c r="W57" s="18">
        <f t="shared" ref="W57:W72" si="63">IF(V57&gt;0,IF(V57&gt;26,1,IF(V57&gt;2,28-V57,IF(V57=2,27,30))),0)</f>
        <v>0</v>
      </c>
      <c r="X57" s="17"/>
      <c r="Y57" s="18">
        <f t="shared" ref="Y57:Y62" si="64">IF(X57&gt;0,IF(X57&gt;26,1,IF(X57&gt;2,28-X57,IF(X57=2,27,30))),0)</f>
        <v>0</v>
      </c>
      <c r="Z57" s="17"/>
      <c r="AA57" s="18">
        <f t="shared" ref="AA57:AA72" si="65">IF(Z57&gt;0,IF(Z57&gt;26,1,IF(Z57&gt;2,28-Z57,IF(Z57=2,27,30))),0)</f>
        <v>0</v>
      </c>
      <c r="AB57" s="17"/>
      <c r="AC57" s="18">
        <f t="shared" ref="AC57:AC72" si="66">IF(AB57&gt;0,IF(AB57&gt;26,1,IF(AB57&gt;2,28-AB57,IF(AB57=2,27,30))),0)</f>
        <v>0</v>
      </c>
      <c r="AD57" s="17"/>
      <c r="AE57" s="18">
        <f t="shared" ref="AE57:AE72" si="67">IF(AD57&gt;0,IF(AD57&gt;26,1,IF(AD57&gt;2,28-AD57,IF(AD57=2,27,30))),0)</f>
        <v>0</v>
      </c>
      <c r="AF57" s="17"/>
      <c r="AG57" s="18">
        <f t="shared" ref="AG57:AG72" si="68">IF(AF57&gt;0,IF(AF57&gt;26,1,IF(AF57&gt;2,28-AF57,IF(AF57=2,27,30))),0)</f>
        <v>0</v>
      </c>
      <c r="AH57" s="17"/>
      <c r="AI57" s="18">
        <f t="shared" ref="AI57:AI72" si="69">IF(AH57&gt;0,IF(AH57&gt;26,1,IF(AH57&gt;2,28-AH57,IF(AH57=2,27,30))),0)</f>
        <v>0</v>
      </c>
      <c r="AJ57" s="20"/>
      <c r="AK57" s="18">
        <f t="shared" ref="AK57:AK72" si="70">IF(AJ57&gt;0,IF(AJ57&gt;26,1,IF(AJ57&gt;2,28-AJ57,IF(AJ57=2,27,30))),0)</f>
        <v>0</v>
      </c>
      <c r="AL57" s="20"/>
      <c r="AM57" s="18">
        <f t="shared" ref="AM57:AM72" si="71">IF(AL57&gt;0,IF(AL57&gt;26,1,IF(AL57&gt;2,28-AL57,IF(AL57=2,27,30))),0)</f>
        <v>0</v>
      </c>
      <c r="AN57" s="20"/>
      <c r="AO57" s="18">
        <f t="shared" ref="AO57:AO72" si="72">IF(AN57&gt;0,IF(AN57&gt;26,1,IF(AN57&gt;2,28-AN57,IF(AN57=2,27,30))),0)</f>
        <v>0</v>
      </c>
      <c r="AP57" s="17"/>
      <c r="AQ57" s="18">
        <f t="shared" ref="AQ57:AQ72" si="73">IF(AP57&gt;0,IF(AP57&gt;26,1,IF(AP57&gt;2,28-AP57,IF(AP57=2,27,30))),0)</f>
        <v>0</v>
      </c>
      <c r="AR57" s="20"/>
      <c r="AS57" s="18">
        <f t="shared" ref="AS57:AS72" si="74">IF(AR57&gt;0,IF(AR57&gt;26,1,IF(AR57&gt;2,28-AR57,IF(AR57=2,27,30))),0)</f>
        <v>0</v>
      </c>
      <c r="AT57" s="20"/>
      <c r="AU57" s="18">
        <f t="shared" ref="AU57:AU72" si="75">IF(AT57&gt;0,IF(AT57&gt;26,1,IF(AT57&gt;2,28-AT57,IF(AT57=2,27,30))),0)</f>
        <v>0</v>
      </c>
      <c r="AV57" s="17"/>
      <c r="AW57" s="18">
        <f t="shared" si="58"/>
        <v>0</v>
      </c>
    </row>
    <row r="58" spans="1:49" s="5" customFormat="1" ht="28.2">
      <c r="A58" s="80" t="s">
        <v>138</v>
      </c>
      <c r="B58" s="32" t="s">
        <v>75</v>
      </c>
      <c r="C58" s="8" t="s">
        <v>126</v>
      </c>
      <c r="D58" s="42">
        <f t="shared" si="49"/>
        <v>8.6</v>
      </c>
      <c r="E58" s="43">
        <f t="shared" si="50"/>
        <v>17</v>
      </c>
      <c r="F58" s="42">
        <f t="shared" si="51"/>
        <v>8.6</v>
      </c>
      <c r="G58" s="43">
        <f t="shared" si="52"/>
        <v>43</v>
      </c>
      <c r="H58" s="44">
        <f t="shared" si="53"/>
        <v>17</v>
      </c>
      <c r="I58" s="45">
        <f t="shared" si="59"/>
        <v>52</v>
      </c>
      <c r="J58" s="20">
        <v>10</v>
      </c>
      <c r="K58" s="82">
        <f>(IF(J58&gt;0,IF(J58&gt;26,1,IF(J58&gt;2,28-J58,IF(J58=2,27,30))),0))/5</f>
        <v>3.6</v>
      </c>
      <c r="L58" s="17">
        <v>13</v>
      </c>
      <c r="M58" s="28">
        <f>(IF(L58&gt;0,IF(L58&gt;26,1,IF(L58&gt;2,28-L58,IF(L58=2,27,30))),0))/3</f>
        <v>5</v>
      </c>
      <c r="N58" s="19"/>
      <c r="O58" s="18">
        <f t="shared" si="61"/>
        <v>0</v>
      </c>
      <c r="P58" s="19"/>
      <c r="Q58" s="29">
        <f t="shared" si="60"/>
        <v>0</v>
      </c>
      <c r="R58" s="20"/>
      <c r="S58" s="90">
        <f>IF(R58&gt;0,IF(R58&gt;26,1,IF(R58&gt;2,28-R58,IF(R58=2,27,30))),0)</f>
        <v>0</v>
      </c>
      <c r="T58" s="19"/>
      <c r="U58" s="29">
        <f t="shared" si="62"/>
        <v>0</v>
      </c>
      <c r="V58" s="17"/>
      <c r="W58" s="29">
        <f t="shared" si="63"/>
        <v>0</v>
      </c>
      <c r="X58" s="17"/>
      <c r="Y58" s="29">
        <f t="shared" si="64"/>
        <v>0</v>
      </c>
      <c r="Z58" s="17"/>
      <c r="AA58" s="29">
        <f t="shared" si="65"/>
        <v>0</v>
      </c>
      <c r="AB58" s="17"/>
      <c r="AC58" s="29">
        <f t="shared" si="66"/>
        <v>0</v>
      </c>
      <c r="AD58" s="19"/>
      <c r="AE58" s="29">
        <f t="shared" si="67"/>
        <v>0</v>
      </c>
      <c r="AF58" s="17"/>
      <c r="AG58" s="29">
        <f t="shared" si="68"/>
        <v>0</v>
      </c>
      <c r="AH58" s="17"/>
      <c r="AI58" s="29">
        <f t="shared" si="69"/>
        <v>0</v>
      </c>
      <c r="AJ58" s="17"/>
      <c r="AK58" s="29">
        <f t="shared" si="70"/>
        <v>0</v>
      </c>
      <c r="AL58" s="26"/>
      <c r="AM58" s="29">
        <f t="shared" si="71"/>
        <v>0</v>
      </c>
      <c r="AN58" s="17"/>
      <c r="AO58" s="29">
        <f t="shared" si="72"/>
        <v>0</v>
      </c>
      <c r="AP58" s="17"/>
      <c r="AQ58" s="29">
        <f t="shared" si="73"/>
        <v>0</v>
      </c>
      <c r="AR58" s="26"/>
      <c r="AS58" s="29">
        <f t="shared" si="74"/>
        <v>0</v>
      </c>
      <c r="AT58" s="26"/>
      <c r="AU58" s="29">
        <f t="shared" si="75"/>
        <v>0</v>
      </c>
      <c r="AV58" s="20"/>
      <c r="AW58" s="18">
        <f t="shared" si="58"/>
        <v>0</v>
      </c>
    </row>
    <row r="59" spans="1:49" s="5" customFormat="1" ht="28.2">
      <c r="A59" s="81" t="s">
        <v>131</v>
      </c>
      <c r="B59" s="33" t="s">
        <v>75</v>
      </c>
      <c r="C59" s="8" t="s">
        <v>130</v>
      </c>
      <c r="D59" s="42">
        <f t="shared" si="49"/>
        <v>7.5</v>
      </c>
      <c r="E59" s="43">
        <f t="shared" si="50"/>
        <v>18</v>
      </c>
      <c r="F59" s="42">
        <f t="shared" si="51"/>
        <v>7.5</v>
      </c>
      <c r="G59" s="43">
        <f t="shared" si="52"/>
        <v>46</v>
      </c>
      <c r="H59" s="44">
        <f t="shared" si="53"/>
        <v>18</v>
      </c>
      <c r="I59" s="45">
        <f t="shared" si="59"/>
        <v>53</v>
      </c>
      <c r="J59" s="20">
        <v>45</v>
      </c>
      <c r="K59" s="24">
        <f>(IF(J59&gt;0,IF(J59&gt;26,1,IF(J59&gt;2,28-J59,IF(J59=2,27,30))),0))</f>
        <v>1</v>
      </c>
      <c r="L59" s="17"/>
      <c r="M59" s="27">
        <f>IF(L59&gt;0,IF(L59&gt;26,1,IF(L59&gt;2,28-L59,IF(L59=2,27,30))),0)</f>
        <v>0</v>
      </c>
      <c r="N59" s="17">
        <v>15</v>
      </c>
      <c r="O59" s="18">
        <f>((IF(N59&gt;0,IF(N59&gt;26,1,IF(N59&gt;2,28-N59,IF(N59=2,27,30))),0)))/4*2</f>
        <v>6.5</v>
      </c>
      <c r="P59" s="17"/>
      <c r="Q59" s="18">
        <f t="shared" si="60"/>
        <v>0</v>
      </c>
      <c r="R59" s="20"/>
      <c r="S59" s="36">
        <f>IF(R59&gt;0,IF(R59&gt;26,1,IF(R59&gt;2,28-R59,IF(R59=2,27,30))),0)</f>
        <v>0</v>
      </c>
      <c r="T59" s="17"/>
      <c r="U59" s="18">
        <f t="shared" si="62"/>
        <v>0</v>
      </c>
      <c r="V59" s="19"/>
      <c r="W59" s="18">
        <f t="shared" si="63"/>
        <v>0</v>
      </c>
      <c r="X59" s="17"/>
      <c r="Y59" s="18">
        <f t="shared" si="64"/>
        <v>0</v>
      </c>
      <c r="Z59" s="17"/>
      <c r="AA59" s="18">
        <f t="shared" si="65"/>
        <v>0</v>
      </c>
      <c r="AB59" s="17"/>
      <c r="AC59" s="18">
        <f t="shared" si="66"/>
        <v>0</v>
      </c>
      <c r="AD59" s="19"/>
      <c r="AE59" s="18">
        <f t="shared" si="67"/>
        <v>0</v>
      </c>
      <c r="AF59" s="17"/>
      <c r="AG59" s="18">
        <f t="shared" si="68"/>
        <v>0</v>
      </c>
      <c r="AH59" s="17"/>
      <c r="AI59" s="18">
        <f t="shared" si="69"/>
        <v>0</v>
      </c>
      <c r="AJ59" s="17"/>
      <c r="AK59" s="18">
        <f t="shared" si="70"/>
        <v>0</v>
      </c>
      <c r="AL59" s="26"/>
      <c r="AM59" s="18">
        <f t="shared" si="71"/>
        <v>0</v>
      </c>
      <c r="AN59" s="17"/>
      <c r="AO59" s="18">
        <f t="shared" si="72"/>
        <v>0</v>
      </c>
      <c r="AP59" s="17"/>
      <c r="AQ59" s="18">
        <f t="shared" si="73"/>
        <v>0</v>
      </c>
      <c r="AR59" s="19"/>
      <c r="AS59" s="18">
        <f t="shared" si="74"/>
        <v>0</v>
      </c>
      <c r="AT59" s="19"/>
      <c r="AU59" s="18">
        <f t="shared" si="75"/>
        <v>0</v>
      </c>
      <c r="AV59" s="20"/>
      <c r="AW59" s="18">
        <f t="shared" si="58"/>
        <v>0</v>
      </c>
    </row>
    <row r="60" spans="1:49" s="5" customFormat="1" ht="28.2">
      <c r="A60" s="80" t="s">
        <v>133</v>
      </c>
      <c r="B60" s="33">
        <v>226</v>
      </c>
      <c r="C60" s="8" t="s">
        <v>73</v>
      </c>
      <c r="D60" s="42">
        <f t="shared" si="49"/>
        <v>6.25</v>
      </c>
      <c r="E60" s="43">
        <f t="shared" si="50"/>
        <v>19</v>
      </c>
      <c r="F60" s="42">
        <f t="shared" si="51"/>
        <v>6.25</v>
      </c>
      <c r="G60" s="43">
        <f t="shared" si="52"/>
        <v>48</v>
      </c>
      <c r="H60" s="44">
        <f>1+H58</f>
        <v>18</v>
      </c>
      <c r="I60" s="45">
        <f>I58+1</f>
        <v>53</v>
      </c>
      <c r="J60" s="20"/>
      <c r="K60" s="18">
        <f>IF(J60&gt;0,IF(J60&gt;26,1,IF(J60&gt;2,28-J60,IF(J60=2,27,30))),0)</f>
        <v>0</v>
      </c>
      <c r="L60" s="17"/>
      <c r="M60" s="27">
        <f>IF(L60&gt;0,IF(L60&gt;26,1,IF(L60&gt;2,28-L60,IF(L60=2,27,30))),0)</f>
        <v>0</v>
      </c>
      <c r="N60" s="17"/>
      <c r="O60" s="18">
        <f>(IF(N60&gt;0,IF(N60&gt;26,1,IF(N60&gt;2,28-N60,IF(N60=2,27,30))),0))</f>
        <v>0</v>
      </c>
      <c r="P60" s="17"/>
      <c r="Q60" s="18">
        <f t="shared" si="60"/>
        <v>0</v>
      </c>
      <c r="R60" s="20">
        <v>3</v>
      </c>
      <c r="S60" s="36">
        <v>6.25</v>
      </c>
      <c r="T60" s="17"/>
      <c r="U60" s="18">
        <f t="shared" si="62"/>
        <v>0</v>
      </c>
      <c r="V60" s="19"/>
      <c r="W60" s="18">
        <f t="shared" si="63"/>
        <v>0</v>
      </c>
      <c r="X60" s="17"/>
      <c r="Y60" s="18">
        <f t="shared" si="64"/>
        <v>0</v>
      </c>
      <c r="Z60" s="17"/>
      <c r="AA60" s="18">
        <f t="shared" si="65"/>
        <v>0</v>
      </c>
      <c r="AB60" s="17"/>
      <c r="AC60" s="18">
        <f t="shared" si="66"/>
        <v>0</v>
      </c>
      <c r="AD60" s="19"/>
      <c r="AE60" s="18">
        <f t="shared" si="67"/>
        <v>0</v>
      </c>
      <c r="AF60" s="17"/>
      <c r="AG60" s="18">
        <f t="shared" si="68"/>
        <v>0</v>
      </c>
      <c r="AH60" s="17"/>
      <c r="AI60" s="18">
        <f t="shared" si="69"/>
        <v>0</v>
      </c>
      <c r="AJ60" s="17"/>
      <c r="AK60" s="18">
        <f t="shared" si="70"/>
        <v>0</v>
      </c>
      <c r="AL60" s="26"/>
      <c r="AM60" s="18">
        <f t="shared" si="71"/>
        <v>0</v>
      </c>
      <c r="AN60" s="17"/>
      <c r="AO60" s="18">
        <f t="shared" si="72"/>
        <v>0</v>
      </c>
      <c r="AP60" s="17"/>
      <c r="AQ60" s="18">
        <f t="shared" si="73"/>
        <v>0</v>
      </c>
      <c r="AR60" s="19"/>
      <c r="AS60" s="18">
        <f t="shared" si="74"/>
        <v>0</v>
      </c>
      <c r="AT60" s="19"/>
      <c r="AU60" s="18">
        <f t="shared" si="75"/>
        <v>0</v>
      </c>
      <c r="AV60" s="20"/>
      <c r="AW60" s="18">
        <f t="shared" si="58"/>
        <v>0</v>
      </c>
    </row>
    <row r="61" spans="1:49" s="5" customFormat="1" ht="28.2">
      <c r="A61" s="80" t="s">
        <v>115</v>
      </c>
      <c r="B61" s="32" t="s">
        <v>75</v>
      </c>
      <c r="C61" s="6" t="s">
        <v>101</v>
      </c>
      <c r="D61" s="42">
        <f t="shared" si="49"/>
        <v>5</v>
      </c>
      <c r="E61" s="43">
        <f t="shared" si="50"/>
        <v>20</v>
      </c>
      <c r="F61" s="42">
        <f t="shared" si="51"/>
        <v>5</v>
      </c>
      <c r="G61" s="43">
        <f t="shared" si="52"/>
        <v>49</v>
      </c>
      <c r="H61" s="44">
        <f>1+H60</f>
        <v>19</v>
      </c>
      <c r="I61" s="45">
        <f>I60+1</f>
        <v>54</v>
      </c>
      <c r="J61" s="17"/>
      <c r="K61" s="24"/>
      <c r="L61" s="17">
        <v>13</v>
      </c>
      <c r="M61" s="27">
        <v>5</v>
      </c>
      <c r="N61" s="19"/>
      <c r="O61" s="18">
        <f>(IF(N61&gt;0,IF(N61&gt;26,1,IF(N61&gt;2,28-N61,IF(N61=2,27,30))),0))</f>
        <v>0</v>
      </c>
      <c r="P61" s="19"/>
      <c r="Q61" s="18">
        <f t="shared" si="60"/>
        <v>0</v>
      </c>
      <c r="R61" s="17"/>
      <c r="S61" s="36">
        <f t="shared" ref="S61:S72" si="76">IF(R61&gt;0,IF(R61&gt;26,1,IF(R61&gt;2,28-R61,IF(R61=2,27,30))),0)</f>
        <v>0</v>
      </c>
      <c r="T61" s="19"/>
      <c r="U61" s="18">
        <f t="shared" si="62"/>
        <v>0</v>
      </c>
      <c r="V61" s="17"/>
      <c r="W61" s="18">
        <f t="shared" si="63"/>
        <v>0</v>
      </c>
      <c r="X61" s="17"/>
      <c r="Y61" s="18">
        <f t="shared" si="64"/>
        <v>0</v>
      </c>
      <c r="Z61" s="17"/>
      <c r="AA61" s="18">
        <f t="shared" si="65"/>
        <v>0</v>
      </c>
      <c r="AB61" s="17"/>
      <c r="AC61" s="18">
        <f t="shared" si="66"/>
        <v>0</v>
      </c>
      <c r="AD61" s="19"/>
      <c r="AE61" s="18">
        <f t="shared" si="67"/>
        <v>0</v>
      </c>
      <c r="AF61" s="17"/>
      <c r="AG61" s="18">
        <f t="shared" si="68"/>
        <v>0</v>
      </c>
      <c r="AH61" s="17"/>
      <c r="AI61" s="18">
        <f t="shared" si="69"/>
        <v>0</v>
      </c>
      <c r="AJ61" s="20"/>
      <c r="AK61" s="18">
        <f t="shared" si="70"/>
        <v>0</v>
      </c>
      <c r="AL61" s="21"/>
      <c r="AM61" s="18">
        <f t="shared" si="71"/>
        <v>0</v>
      </c>
      <c r="AN61" s="20"/>
      <c r="AO61" s="18">
        <f t="shared" si="72"/>
        <v>0</v>
      </c>
      <c r="AP61" s="17"/>
      <c r="AQ61" s="18">
        <f t="shared" si="73"/>
        <v>0</v>
      </c>
      <c r="AR61" s="21"/>
      <c r="AS61" s="18">
        <f t="shared" si="74"/>
        <v>0</v>
      </c>
      <c r="AT61" s="21"/>
      <c r="AU61" s="18">
        <f t="shared" si="75"/>
        <v>0</v>
      </c>
      <c r="AV61" s="17"/>
      <c r="AW61" s="18">
        <f t="shared" si="58"/>
        <v>0</v>
      </c>
    </row>
    <row r="62" spans="1:49" s="5" customFormat="1" ht="56.4">
      <c r="A62" s="77" t="s">
        <v>114</v>
      </c>
      <c r="B62" s="31">
        <v>202</v>
      </c>
      <c r="C62" s="6" t="s">
        <v>113</v>
      </c>
      <c r="D62" s="42">
        <f t="shared" si="49"/>
        <v>3.3</v>
      </c>
      <c r="E62" s="43">
        <f t="shared" si="50"/>
        <v>21</v>
      </c>
      <c r="F62" s="42">
        <f t="shared" si="51"/>
        <v>3.3</v>
      </c>
      <c r="G62" s="43">
        <f t="shared" si="52"/>
        <v>51</v>
      </c>
      <c r="H62" s="44">
        <f>1+H61</f>
        <v>20</v>
      </c>
      <c r="I62" s="45">
        <f>I61+1</f>
        <v>55</v>
      </c>
      <c r="J62" s="17"/>
      <c r="K62" s="24"/>
      <c r="L62" s="25"/>
      <c r="M62" s="27">
        <f>IF(L62&gt;0,IF(L62&gt;26,1,IF(L62&gt;2,28-L62,IF(L62=2,27,30))),0)</f>
        <v>0</v>
      </c>
      <c r="N62" s="25">
        <v>15</v>
      </c>
      <c r="O62" s="18">
        <v>3.3</v>
      </c>
      <c r="P62" s="25"/>
      <c r="Q62" s="18">
        <f t="shared" si="60"/>
        <v>0</v>
      </c>
      <c r="R62" s="17"/>
      <c r="S62" s="36">
        <f t="shared" si="76"/>
        <v>0</v>
      </c>
      <c r="T62" s="25"/>
      <c r="U62" s="18">
        <f t="shared" si="62"/>
        <v>0</v>
      </c>
      <c r="V62" s="25"/>
      <c r="W62" s="18">
        <f t="shared" si="63"/>
        <v>0</v>
      </c>
      <c r="X62" s="19"/>
      <c r="Y62" s="18">
        <f t="shared" si="64"/>
        <v>0</v>
      </c>
      <c r="Z62" s="17"/>
      <c r="AA62" s="18">
        <f t="shared" si="65"/>
        <v>0</v>
      </c>
      <c r="AB62" s="25"/>
      <c r="AC62" s="18">
        <f t="shared" si="66"/>
        <v>0</v>
      </c>
      <c r="AD62" s="19"/>
      <c r="AE62" s="18">
        <f t="shared" si="67"/>
        <v>0</v>
      </c>
      <c r="AF62" s="19"/>
      <c r="AG62" s="18">
        <f t="shared" si="68"/>
        <v>0</v>
      </c>
      <c r="AH62" s="19"/>
      <c r="AI62" s="18">
        <f t="shared" si="69"/>
        <v>0</v>
      </c>
      <c r="AJ62" s="22"/>
      <c r="AK62" s="18">
        <f t="shared" si="70"/>
        <v>0</v>
      </c>
      <c r="AL62" s="22"/>
      <c r="AM62" s="18">
        <f t="shared" si="71"/>
        <v>0</v>
      </c>
      <c r="AN62" s="22"/>
      <c r="AO62" s="18">
        <f t="shared" si="72"/>
        <v>0</v>
      </c>
      <c r="AP62" s="19"/>
      <c r="AQ62" s="18">
        <f t="shared" si="73"/>
        <v>0</v>
      </c>
      <c r="AR62" s="22"/>
      <c r="AS62" s="18">
        <f t="shared" si="74"/>
        <v>0</v>
      </c>
      <c r="AT62" s="22"/>
      <c r="AU62" s="18">
        <f t="shared" si="75"/>
        <v>0</v>
      </c>
      <c r="AV62" s="17"/>
      <c r="AW62" s="18">
        <f t="shared" si="58"/>
        <v>0</v>
      </c>
    </row>
    <row r="63" spans="1:49" s="5" customFormat="1" ht="28.2">
      <c r="A63" s="77" t="s">
        <v>137</v>
      </c>
      <c r="B63" s="31" t="s">
        <v>75</v>
      </c>
      <c r="C63" s="6" t="s">
        <v>136</v>
      </c>
      <c r="D63" s="83">
        <f t="shared" si="49"/>
        <v>2.75</v>
      </c>
      <c r="E63" s="43">
        <f t="shared" si="50"/>
        <v>22</v>
      </c>
      <c r="F63" s="42">
        <f t="shared" si="51"/>
        <v>2.75</v>
      </c>
      <c r="G63" s="43">
        <f t="shared" si="52"/>
        <v>52</v>
      </c>
      <c r="H63" s="44">
        <f>1+H61</f>
        <v>20</v>
      </c>
      <c r="I63" s="45">
        <f>I61+1</f>
        <v>55</v>
      </c>
      <c r="J63" s="23"/>
      <c r="K63" s="24">
        <f>(IF(J63&gt;0,IF(J63&gt;26,1,IF(J63&gt;2,28-J63,IF(J63=2,27,30))),0))/5</f>
        <v>0</v>
      </c>
      <c r="L63" s="25"/>
      <c r="M63" s="27">
        <f>IF(L63&gt;0,IF(L63&gt;26,1,IF(L63&gt;2,28-L63,IF(L63=2,27,30))),0)</f>
        <v>0</v>
      </c>
      <c r="N63" s="25"/>
      <c r="O63" s="18"/>
      <c r="P63" s="25"/>
      <c r="Q63" s="18">
        <f t="shared" si="60"/>
        <v>0</v>
      </c>
      <c r="R63" s="23"/>
      <c r="S63" s="36">
        <f t="shared" si="76"/>
        <v>0</v>
      </c>
      <c r="T63" s="25"/>
      <c r="U63" s="18">
        <f t="shared" si="62"/>
        <v>0</v>
      </c>
      <c r="V63" s="25"/>
      <c r="W63" s="18">
        <f t="shared" si="63"/>
        <v>0</v>
      </c>
      <c r="X63" s="19" t="s">
        <v>135</v>
      </c>
      <c r="Y63" s="18">
        <v>2.75</v>
      </c>
      <c r="Z63" s="17"/>
      <c r="AA63" s="18">
        <f t="shared" si="65"/>
        <v>0</v>
      </c>
      <c r="AB63" s="25"/>
      <c r="AC63" s="18">
        <f t="shared" si="66"/>
        <v>0</v>
      </c>
      <c r="AD63" s="19"/>
      <c r="AE63" s="18">
        <f t="shared" si="67"/>
        <v>0</v>
      </c>
      <c r="AF63" s="19"/>
      <c r="AG63" s="18">
        <f t="shared" si="68"/>
        <v>0</v>
      </c>
      <c r="AH63" s="19"/>
      <c r="AI63" s="18">
        <f t="shared" si="69"/>
        <v>0</v>
      </c>
      <c r="AJ63" s="22"/>
      <c r="AK63" s="18">
        <f t="shared" si="70"/>
        <v>0</v>
      </c>
      <c r="AL63" s="22"/>
      <c r="AM63" s="18">
        <f t="shared" si="71"/>
        <v>0</v>
      </c>
      <c r="AN63" s="22"/>
      <c r="AO63" s="18">
        <f t="shared" si="72"/>
        <v>0</v>
      </c>
      <c r="AP63" s="22"/>
      <c r="AQ63" s="18">
        <f t="shared" si="73"/>
        <v>0</v>
      </c>
      <c r="AR63" s="22"/>
      <c r="AS63" s="18">
        <f t="shared" si="74"/>
        <v>0</v>
      </c>
      <c r="AT63" s="22"/>
      <c r="AU63" s="18">
        <f t="shared" si="75"/>
        <v>0</v>
      </c>
      <c r="AV63" s="17"/>
      <c r="AW63" s="18">
        <f t="shared" si="58"/>
        <v>0</v>
      </c>
    </row>
    <row r="64" spans="1:49" s="5" customFormat="1" ht="28.2">
      <c r="A64" s="77" t="s">
        <v>51</v>
      </c>
      <c r="B64" s="30">
        <v>48</v>
      </c>
      <c r="C64" s="6" t="s">
        <v>110</v>
      </c>
      <c r="D64" s="42">
        <f t="shared" si="49"/>
        <v>1.7</v>
      </c>
      <c r="E64" s="43">
        <f t="shared" si="50"/>
        <v>23</v>
      </c>
      <c r="F64" s="42">
        <f t="shared" si="51"/>
        <v>1.7</v>
      </c>
      <c r="G64" s="43">
        <f t="shared" si="52"/>
        <v>54</v>
      </c>
      <c r="H64" s="44">
        <f>1+H63</f>
        <v>21</v>
      </c>
      <c r="I64" s="45">
        <f>I63+1</f>
        <v>56</v>
      </c>
      <c r="J64" s="23">
        <v>28</v>
      </c>
      <c r="K64" s="18">
        <f>IF(J64&gt;0,IF(J64&gt;26,1,IF(J64&gt;2,28-J64,IF(J64=2,27,30))),0)</f>
        <v>1</v>
      </c>
      <c r="L64" s="17">
        <v>28</v>
      </c>
      <c r="M64" s="36">
        <v>0.7</v>
      </c>
      <c r="N64" s="17"/>
      <c r="O64" s="18">
        <f t="shared" ref="O64:O69" si="77">(IF(N64&gt;0,IF(N64&gt;26,1,IF(N64&gt;2,28-N64,IF(N64=2,27,30))),0))</f>
        <v>0</v>
      </c>
      <c r="P64" s="17"/>
      <c r="Q64" s="18">
        <f t="shared" si="60"/>
        <v>0</v>
      </c>
      <c r="R64" s="23"/>
      <c r="S64" s="36">
        <f t="shared" si="76"/>
        <v>0</v>
      </c>
      <c r="T64" s="17"/>
      <c r="U64" s="18">
        <f t="shared" si="62"/>
        <v>0</v>
      </c>
      <c r="V64" s="17"/>
      <c r="W64" s="18">
        <f t="shared" si="63"/>
        <v>0</v>
      </c>
      <c r="X64" s="17"/>
      <c r="Y64" s="18">
        <f t="shared" ref="Y64:Y72" si="78">IF(X64&gt;0,IF(X64&gt;26,1,IF(X64&gt;2,28-X64,IF(X64=2,27,30))),0)</f>
        <v>0</v>
      </c>
      <c r="Z64" s="17"/>
      <c r="AA64" s="18">
        <f t="shared" si="65"/>
        <v>0</v>
      </c>
      <c r="AB64" s="17"/>
      <c r="AC64" s="18">
        <f t="shared" si="66"/>
        <v>0</v>
      </c>
      <c r="AD64" s="17"/>
      <c r="AE64" s="18">
        <f t="shared" si="67"/>
        <v>0</v>
      </c>
      <c r="AF64" s="17"/>
      <c r="AG64" s="18">
        <f t="shared" si="68"/>
        <v>0</v>
      </c>
      <c r="AH64" s="17"/>
      <c r="AI64" s="18">
        <f t="shared" si="69"/>
        <v>0</v>
      </c>
      <c r="AJ64" s="20"/>
      <c r="AK64" s="18">
        <f t="shared" si="70"/>
        <v>0</v>
      </c>
      <c r="AL64" s="20"/>
      <c r="AM64" s="18">
        <f t="shared" si="71"/>
        <v>0</v>
      </c>
      <c r="AN64" s="20"/>
      <c r="AO64" s="18">
        <f t="shared" si="72"/>
        <v>0</v>
      </c>
      <c r="AP64" s="20"/>
      <c r="AQ64" s="18">
        <f t="shared" si="73"/>
        <v>0</v>
      </c>
      <c r="AR64" s="20"/>
      <c r="AS64" s="18">
        <f t="shared" si="74"/>
        <v>0</v>
      </c>
      <c r="AT64" s="20"/>
      <c r="AU64" s="18">
        <f t="shared" si="75"/>
        <v>0</v>
      </c>
      <c r="AV64" s="17"/>
      <c r="AW64" s="18">
        <f t="shared" si="58"/>
        <v>0</v>
      </c>
    </row>
    <row r="65" spans="1:49" s="5" customFormat="1" ht="28.2">
      <c r="A65" s="77" t="s">
        <v>52</v>
      </c>
      <c r="B65" s="30">
        <v>4</v>
      </c>
      <c r="C65" s="6" t="s">
        <v>38</v>
      </c>
      <c r="D65" s="42">
        <f t="shared" si="49"/>
        <v>1</v>
      </c>
      <c r="E65" s="43">
        <f t="shared" si="50"/>
        <v>24</v>
      </c>
      <c r="F65" s="42">
        <f t="shared" si="51"/>
        <v>1</v>
      </c>
      <c r="G65" s="43">
        <f t="shared" si="52"/>
        <v>55</v>
      </c>
      <c r="H65" s="44">
        <f>1+H64</f>
        <v>22</v>
      </c>
      <c r="I65" s="45">
        <f>I64+1</f>
        <v>57</v>
      </c>
      <c r="J65" s="23">
        <v>50</v>
      </c>
      <c r="K65" s="18">
        <f>IF(J65&gt;0,IF(J65&gt;26,1,IF(J65&gt;2,28-J65,IF(J65=2,27,30))),0)</f>
        <v>1</v>
      </c>
      <c r="L65" s="17"/>
      <c r="M65" s="27">
        <f t="shared" ref="M65:M72" si="79">IF(L65&gt;0,IF(L65&gt;26,1,IF(L65&gt;2,28-L65,IF(L65=2,27,30))),0)</f>
        <v>0</v>
      </c>
      <c r="N65" s="17"/>
      <c r="O65" s="18">
        <f t="shared" si="77"/>
        <v>0</v>
      </c>
      <c r="P65" s="17"/>
      <c r="Q65" s="18">
        <f t="shared" si="60"/>
        <v>0</v>
      </c>
      <c r="R65" s="23"/>
      <c r="S65" s="36">
        <f t="shared" si="76"/>
        <v>0</v>
      </c>
      <c r="T65" s="17"/>
      <c r="U65" s="18">
        <f t="shared" si="62"/>
        <v>0</v>
      </c>
      <c r="V65" s="17"/>
      <c r="W65" s="18">
        <f t="shared" si="63"/>
        <v>0</v>
      </c>
      <c r="X65" s="17"/>
      <c r="Y65" s="18">
        <f t="shared" si="78"/>
        <v>0</v>
      </c>
      <c r="Z65" s="17"/>
      <c r="AA65" s="18">
        <f t="shared" si="65"/>
        <v>0</v>
      </c>
      <c r="AB65" s="17"/>
      <c r="AC65" s="18">
        <f t="shared" si="66"/>
        <v>0</v>
      </c>
      <c r="AD65" s="17"/>
      <c r="AE65" s="18">
        <f t="shared" si="67"/>
        <v>0</v>
      </c>
      <c r="AF65" s="17"/>
      <c r="AG65" s="18">
        <f t="shared" si="68"/>
        <v>0</v>
      </c>
      <c r="AH65" s="17"/>
      <c r="AI65" s="18">
        <f t="shared" si="69"/>
        <v>0</v>
      </c>
      <c r="AJ65" s="20"/>
      <c r="AK65" s="18">
        <f t="shared" si="70"/>
        <v>0</v>
      </c>
      <c r="AL65" s="20"/>
      <c r="AM65" s="18">
        <f t="shared" si="71"/>
        <v>0</v>
      </c>
      <c r="AN65" s="20"/>
      <c r="AO65" s="18">
        <f t="shared" si="72"/>
        <v>0</v>
      </c>
      <c r="AP65" s="20"/>
      <c r="AQ65" s="18">
        <f t="shared" si="73"/>
        <v>0</v>
      </c>
      <c r="AR65" s="20"/>
      <c r="AS65" s="18">
        <f t="shared" si="74"/>
        <v>0</v>
      </c>
      <c r="AT65" s="20"/>
      <c r="AU65" s="18">
        <f t="shared" si="75"/>
        <v>0</v>
      </c>
      <c r="AV65" s="17"/>
      <c r="AW65" s="18">
        <f t="shared" si="58"/>
        <v>0</v>
      </c>
    </row>
    <row r="66" spans="1:49" s="5" customFormat="1" ht="55.2">
      <c r="A66" s="80" t="s">
        <v>77</v>
      </c>
      <c r="B66" s="32">
        <v>422</v>
      </c>
      <c r="C66" s="6" t="s">
        <v>76</v>
      </c>
      <c r="D66" s="42">
        <f t="shared" si="49"/>
        <v>1</v>
      </c>
      <c r="E66" s="43">
        <f t="shared" si="50"/>
        <v>24</v>
      </c>
      <c r="F66" s="42">
        <f t="shared" si="51"/>
        <v>1</v>
      </c>
      <c r="G66" s="43">
        <f t="shared" si="52"/>
        <v>55</v>
      </c>
      <c r="H66" s="44">
        <f>1+H65</f>
        <v>23</v>
      </c>
      <c r="I66" s="45">
        <f>I65+1</f>
        <v>58</v>
      </c>
      <c r="J66" s="20">
        <v>30</v>
      </c>
      <c r="K66" s="29">
        <f>IF(J66&gt;0,IF(J66&gt;26,1,IF(J66&gt;2,28-J66,IF(J66=2,27,30))),0)</f>
        <v>1</v>
      </c>
      <c r="L66" s="17"/>
      <c r="M66" s="28">
        <f t="shared" si="79"/>
        <v>0</v>
      </c>
      <c r="N66" s="19"/>
      <c r="O66" s="18">
        <f t="shared" si="77"/>
        <v>0</v>
      </c>
      <c r="P66" s="19"/>
      <c r="Q66" s="29">
        <f t="shared" si="60"/>
        <v>0</v>
      </c>
      <c r="R66" s="20"/>
      <c r="S66" s="90">
        <f t="shared" si="76"/>
        <v>0</v>
      </c>
      <c r="T66" s="19"/>
      <c r="U66" s="29">
        <f t="shared" si="62"/>
        <v>0</v>
      </c>
      <c r="V66" s="17"/>
      <c r="W66" s="29">
        <f t="shared" si="63"/>
        <v>0</v>
      </c>
      <c r="X66" s="17"/>
      <c r="Y66" s="29">
        <f t="shared" si="78"/>
        <v>0</v>
      </c>
      <c r="Z66" s="17"/>
      <c r="AA66" s="29">
        <f t="shared" si="65"/>
        <v>0</v>
      </c>
      <c r="AB66" s="17"/>
      <c r="AC66" s="29">
        <f t="shared" si="66"/>
        <v>0</v>
      </c>
      <c r="AD66" s="19"/>
      <c r="AE66" s="29">
        <f t="shared" si="67"/>
        <v>0</v>
      </c>
      <c r="AF66" s="17"/>
      <c r="AG66" s="29">
        <f t="shared" si="68"/>
        <v>0</v>
      </c>
      <c r="AH66" s="17"/>
      <c r="AI66" s="29">
        <f t="shared" si="69"/>
        <v>0</v>
      </c>
      <c r="AJ66" s="17"/>
      <c r="AK66" s="29">
        <f t="shared" si="70"/>
        <v>0</v>
      </c>
      <c r="AL66" s="26"/>
      <c r="AM66" s="29">
        <f t="shared" si="71"/>
        <v>0</v>
      </c>
      <c r="AN66" s="17"/>
      <c r="AO66" s="29">
        <f t="shared" si="72"/>
        <v>0</v>
      </c>
      <c r="AP66" s="17"/>
      <c r="AQ66" s="29">
        <f t="shared" si="73"/>
        <v>0</v>
      </c>
      <c r="AR66" s="26"/>
      <c r="AS66" s="29">
        <f t="shared" si="74"/>
        <v>0</v>
      </c>
      <c r="AT66" s="26"/>
      <c r="AU66" s="29">
        <f t="shared" si="75"/>
        <v>0</v>
      </c>
      <c r="AV66" s="20"/>
      <c r="AW66" s="18">
        <f t="shared" si="58"/>
        <v>0</v>
      </c>
    </row>
    <row r="67" spans="1:49" s="5" customFormat="1" ht="28.2">
      <c r="A67" s="80" t="s">
        <v>66</v>
      </c>
      <c r="B67" s="33">
        <v>52</v>
      </c>
      <c r="C67" s="6" t="s">
        <v>110</v>
      </c>
      <c r="D67" s="42">
        <f t="shared" si="49"/>
        <v>1</v>
      </c>
      <c r="E67" s="43">
        <f t="shared" si="50"/>
        <v>24</v>
      </c>
      <c r="F67" s="42">
        <f t="shared" si="51"/>
        <v>1</v>
      </c>
      <c r="G67" s="43">
        <f t="shared" si="52"/>
        <v>55</v>
      </c>
      <c r="H67" s="44">
        <f>1+H66</f>
        <v>24</v>
      </c>
      <c r="I67" s="45">
        <f>I66+1</f>
        <v>59</v>
      </c>
      <c r="J67" s="20">
        <v>35</v>
      </c>
      <c r="K67" s="29">
        <f>IF(J67&gt;0,IF(J67&gt;26,1,IF(J67&gt;2,28-J67,IF(J67=2,27,30))),0)</f>
        <v>1</v>
      </c>
      <c r="L67" s="17"/>
      <c r="M67" s="28">
        <f t="shared" si="79"/>
        <v>0</v>
      </c>
      <c r="N67" s="17"/>
      <c r="O67" s="18">
        <f t="shared" si="77"/>
        <v>0</v>
      </c>
      <c r="P67" s="17"/>
      <c r="Q67" s="29">
        <f t="shared" si="60"/>
        <v>0</v>
      </c>
      <c r="R67" s="20"/>
      <c r="S67" s="90">
        <f t="shared" si="76"/>
        <v>0</v>
      </c>
      <c r="T67" s="17"/>
      <c r="U67" s="29">
        <f t="shared" si="62"/>
        <v>0</v>
      </c>
      <c r="V67" s="19"/>
      <c r="W67" s="29">
        <f t="shared" si="63"/>
        <v>0</v>
      </c>
      <c r="X67" s="17"/>
      <c r="Y67" s="29">
        <f t="shared" si="78"/>
        <v>0</v>
      </c>
      <c r="Z67" s="17"/>
      <c r="AA67" s="29">
        <f t="shared" si="65"/>
        <v>0</v>
      </c>
      <c r="AB67" s="17"/>
      <c r="AC67" s="29">
        <f t="shared" si="66"/>
        <v>0</v>
      </c>
      <c r="AD67" s="19"/>
      <c r="AE67" s="29">
        <f t="shared" si="67"/>
        <v>0</v>
      </c>
      <c r="AF67" s="17"/>
      <c r="AG67" s="29">
        <f t="shared" si="68"/>
        <v>0</v>
      </c>
      <c r="AH67" s="17"/>
      <c r="AI67" s="29">
        <f t="shared" si="69"/>
        <v>0</v>
      </c>
      <c r="AJ67" s="17"/>
      <c r="AK67" s="29">
        <f t="shared" si="70"/>
        <v>0</v>
      </c>
      <c r="AL67" s="26"/>
      <c r="AM67" s="29">
        <f t="shared" si="71"/>
        <v>0</v>
      </c>
      <c r="AN67" s="17"/>
      <c r="AO67" s="29">
        <f t="shared" si="72"/>
        <v>0</v>
      </c>
      <c r="AP67" s="17"/>
      <c r="AQ67" s="29">
        <f t="shared" si="73"/>
        <v>0</v>
      </c>
      <c r="AR67" s="19"/>
      <c r="AS67" s="29">
        <f t="shared" si="74"/>
        <v>0</v>
      </c>
      <c r="AT67" s="19"/>
      <c r="AU67" s="29">
        <f t="shared" si="75"/>
        <v>0</v>
      </c>
      <c r="AV67" s="20"/>
      <c r="AW67" s="18">
        <f t="shared" si="58"/>
        <v>0</v>
      </c>
    </row>
    <row r="68" spans="1:49" s="5" customFormat="1" ht="55.2">
      <c r="A68" s="80" t="s">
        <v>89</v>
      </c>
      <c r="B68" s="33">
        <v>187</v>
      </c>
      <c r="C68" s="6" t="s">
        <v>90</v>
      </c>
      <c r="D68" s="42">
        <f t="shared" si="49"/>
        <v>1</v>
      </c>
      <c r="E68" s="43">
        <f t="shared" si="50"/>
        <v>24</v>
      </c>
      <c r="F68" s="42">
        <f t="shared" si="51"/>
        <v>1</v>
      </c>
      <c r="G68" s="43">
        <f t="shared" si="52"/>
        <v>55</v>
      </c>
      <c r="H68" s="44">
        <f>1+H66</f>
        <v>24</v>
      </c>
      <c r="I68" s="45">
        <f>I66+1</f>
        <v>59</v>
      </c>
      <c r="J68" s="20">
        <v>38</v>
      </c>
      <c r="K68" s="29">
        <f>IF(J68&gt;0,IF(J68&gt;26,1,IF(J68&gt;2,28-J68,IF(J68=2,27,30))),0)</f>
        <v>1</v>
      </c>
      <c r="L68" s="17"/>
      <c r="M68" s="28">
        <f t="shared" si="79"/>
        <v>0</v>
      </c>
      <c r="N68" s="17"/>
      <c r="O68" s="18">
        <f t="shared" si="77"/>
        <v>0</v>
      </c>
      <c r="P68" s="17"/>
      <c r="Q68" s="29">
        <f t="shared" si="60"/>
        <v>0</v>
      </c>
      <c r="R68" s="20"/>
      <c r="S68" s="90">
        <f t="shared" si="76"/>
        <v>0</v>
      </c>
      <c r="T68" s="17"/>
      <c r="U68" s="29">
        <f t="shared" si="62"/>
        <v>0</v>
      </c>
      <c r="V68" s="19"/>
      <c r="W68" s="29">
        <f t="shared" si="63"/>
        <v>0</v>
      </c>
      <c r="X68" s="17"/>
      <c r="Y68" s="29">
        <f t="shared" si="78"/>
        <v>0</v>
      </c>
      <c r="Z68" s="17"/>
      <c r="AA68" s="29">
        <f t="shared" si="65"/>
        <v>0</v>
      </c>
      <c r="AB68" s="17"/>
      <c r="AC68" s="29">
        <f t="shared" si="66"/>
        <v>0</v>
      </c>
      <c r="AD68" s="19"/>
      <c r="AE68" s="29">
        <f t="shared" si="67"/>
        <v>0</v>
      </c>
      <c r="AF68" s="17"/>
      <c r="AG68" s="29">
        <f t="shared" si="68"/>
        <v>0</v>
      </c>
      <c r="AH68" s="17"/>
      <c r="AI68" s="29">
        <f t="shared" si="69"/>
        <v>0</v>
      </c>
      <c r="AJ68" s="17"/>
      <c r="AK68" s="29">
        <f t="shared" si="70"/>
        <v>0</v>
      </c>
      <c r="AL68" s="26"/>
      <c r="AM68" s="29">
        <f t="shared" si="71"/>
        <v>0</v>
      </c>
      <c r="AN68" s="17"/>
      <c r="AO68" s="29">
        <f t="shared" si="72"/>
        <v>0</v>
      </c>
      <c r="AP68" s="17"/>
      <c r="AQ68" s="29">
        <f t="shared" si="73"/>
        <v>0</v>
      </c>
      <c r="AR68" s="19"/>
      <c r="AS68" s="29">
        <f t="shared" si="74"/>
        <v>0</v>
      </c>
      <c r="AT68" s="19"/>
      <c r="AU68" s="29">
        <f t="shared" si="75"/>
        <v>0</v>
      </c>
      <c r="AV68" s="20"/>
      <c r="AW68" s="18">
        <f t="shared" si="58"/>
        <v>0</v>
      </c>
    </row>
    <row r="69" spans="1:49" s="5" customFormat="1" ht="56.4">
      <c r="A69" s="77" t="s">
        <v>65</v>
      </c>
      <c r="B69" s="31">
        <v>421</v>
      </c>
      <c r="C69" s="6" t="s">
        <v>92</v>
      </c>
      <c r="D69" s="42">
        <f t="shared" si="49"/>
        <v>0.8</v>
      </c>
      <c r="E69" s="43">
        <f t="shared" si="50"/>
        <v>28</v>
      </c>
      <c r="F69" s="42">
        <f t="shared" si="51"/>
        <v>0.8</v>
      </c>
      <c r="G69" s="43">
        <f t="shared" si="52"/>
        <v>63</v>
      </c>
      <c r="H69" s="44">
        <f>1+H68</f>
        <v>25</v>
      </c>
      <c r="I69" s="45">
        <f>I68+1</f>
        <v>60</v>
      </c>
      <c r="J69" s="23">
        <v>49</v>
      </c>
      <c r="K69" s="24">
        <v>0.8</v>
      </c>
      <c r="L69" s="17"/>
      <c r="M69" s="27">
        <f t="shared" si="79"/>
        <v>0</v>
      </c>
      <c r="N69" s="19"/>
      <c r="O69" s="18">
        <f t="shared" si="77"/>
        <v>0</v>
      </c>
      <c r="P69" s="19"/>
      <c r="Q69" s="18">
        <f t="shared" si="60"/>
        <v>0</v>
      </c>
      <c r="R69" s="23"/>
      <c r="S69" s="36">
        <f t="shared" si="76"/>
        <v>0</v>
      </c>
      <c r="T69" s="19"/>
      <c r="U69" s="18">
        <f t="shared" si="62"/>
        <v>0</v>
      </c>
      <c r="V69" s="17"/>
      <c r="W69" s="18">
        <f t="shared" si="63"/>
        <v>0</v>
      </c>
      <c r="X69" s="17"/>
      <c r="Y69" s="18">
        <f t="shared" si="78"/>
        <v>0</v>
      </c>
      <c r="Z69" s="17"/>
      <c r="AA69" s="18">
        <f t="shared" si="65"/>
        <v>0</v>
      </c>
      <c r="AB69" s="19"/>
      <c r="AC69" s="18">
        <f t="shared" si="66"/>
        <v>0</v>
      </c>
      <c r="AD69" s="19"/>
      <c r="AE69" s="18">
        <f t="shared" si="67"/>
        <v>0</v>
      </c>
      <c r="AF69" s="19"/>
      <c r="AG69" s="18">
        <f t="shared" si="68"/>
        <v>0</v>
      </c>
      <c r="AH69" s="19"/>
      <c r="AI69" s="18">
        <f t="shared" si="69"/>
        <v>0</v>
      </c>
      <c r="AJ69" s="22"/>
      <c r="AK69" s="18">
        <f t="shared" si="70"/>
        <v>0</v>
      </c>
      <c r="AL69" s="22"/>
      <c r="AM69" s="18">
        <f t="shared" si="71"/>
        <v>0</v>
      </c>
      <c r="AN69" s="22"/>
      <c r="AO69" s="18">
        <f t="shared" si="72"/>
        <v>0</v>
      </c>
      <c r="AP69" s="22"/>
      <c r="AQ69" s="18">
        <f t="shared" si="73"/>
        <v>0</v>
      </c>
      <c r="AR69" s="22"/>
      <c r="AS69" s="18">
        <f t="shared" si="74"/>
        <v>0</v>
      </c>
      <c r="AT69" s="22"/>
      <c r="AU69" s="18">
        <f t="shared" si="75"/>
        <v>0</v>
      </c>
      <c r="AV69" s="17"/>
      <c r="AW69" s="18">
        <f t="shared" si="58"/>
        <v>0</v>
      </c>
    </row>
    <row r="70" spans="1:49" s="5" customFormat="1" ht="28.2">
      <c r="A70" s="77" t="s">
        <v>120</v>
      </c>
      <c r="B70" s="30">
        <v>359</v>
      </c>
      <c r="C70" s="6" t="s">
        <v>121</v>
      </c>
      <c r="D70" s="42">
        <f t="shared" si="49"/>
        <v>0.5</v>
      </c>
      <c r="E70" s="43">
        <f t="shared" si="50"/>
        <v>29</v>
      </c>
      <c r="F70" s="42">
        <f t="shared" si="51"/>
        <v>0.5</v>
      </c>
      <c r="G70" s="43">
        <f t="shared" si="52"/>
        <v>64</v>
      </c>
      <c r="H70" s="44">
        <f>1+H69</f>
        <v>26</v>
      </c>
      <c r="I70" s="45">
        <f>I69+1</f>
        <v>61</v>
      </c>
      <c r="J70" s="23"/>
      <c r="K70" s="18">
        <f>IF(J70&gt;0,IF(J70&gt;26,1,IF(J70&gt;2,28-J70,IF(J70=2,27,30))),0)</f>
        <v>0</v>
      </c>
      <c r="L70" s="17"/>
      <c r="M70" s="27">
        <f t="shared" si="79"/>
        <v>0</v>
      </c>
      <c r="N70" s="17">
        <v>30</v>
      </c>
      <c r="O70" s="18">
        <v>0.5</v>
      </c>
      <c r="P70" s="17"/>
      <c r="Q70" s="18">
        <f t="shared" si="60"/>
        <v>0</v>
      </c>
      <c r="R70" s="23"/>
      <c r="S70" s="36">
        <f t="shared" si="76"/>
        <v>0</v>
      </c>
      <c r="T70" s="17"/>
      <c r="U70" s="18">
        <f t="shared" si="62"/>
        <v>0</v>
      </c>
      <c r="V70" s="19"/>
      <c r="W70" s="18">
        <f t="shared" si="63"/>
        <v>0</v>
      </c>
      <c r="X70" s="17"/>
      <c r="Y70" s="18">
        <f t="shared" si="78"/>
        <v>0</v>
      </c>
      <c r="Z70" s="17"/>
      <c r="AA70" s="18">
        <f t="shared" si="65"/>
        <v>0</v>
      </c>
      <c r="AB70" s="17"/>
      <c r="AC70" s="18">
        <f t="shared" si="66"/>
        <v>0</v>
      </c>
      <c r="AD70" s="19"/>
      <c r="AE70" s="18">
        <f t="shared" si="67"/>
        <v>0</v>
      </c>
      <c r="AF70" s="17"/>
      <c r="AG70" s="18">
        <f t="shared" si="68"/>
        <v>0</v>
      </c>
      <c r="AH70" s="17"/>
      <c r="AI70" s="18">
        <f t="shared" si="69"/>
        <v>0</v>
      </c>
      <c r="AJ70" s="20"/>
      <c r="AK70" s="18">
        <f t="shared" si="70"/>
        <v>0</v>
      </c>
      <c r="AL70" s="21"/>
      <c r="AM70" s="18">
        <f t="shared" si="71"/>
        <v>0</v>
      </c>
      <c r="AN70" s="20"/>
      <c r="AO70" s="18">
        <f t="shared" si="72"/>
        <v>0</v>
      </c>
      <c r="AP70" s="20"/>
      <c r="AQ70" s="18">
        <f t="shared" si="73"/>
        <v>0</v>
      </c>
      <c r="AR70" s="22"/>
      <c r="AS70" s="18">
        <f t="shared" si="74"/>
        <v>0</v>
      </c>
      <c r="AT70" s="22"/>
      <c r="AU70" s="18">
        <f t="shared" si="75"/>
        <v>0</v>
      </c>
      <c r="AV70" s="17"/>
      <c r="AW70" s="18">
        <f t="shared" si="58"/>
        <v>0</v>
      </c>
    </row>
    <row r="71" spans="1:49" s="5" customFormat="1" ht="56.4">
      <c r="A71" s="77" t="s">
        <v>96</v>
      </c>
      <c r="B71" s="30">
        <v>267</v>
      </c>
      <c r="C71" s="6" t="s">
        <v>95</v>
      </c>
      <c r="D71" s="83">
        <f t="shared" si="49"/>
        <v>0.5</v>
      </c>
      <c r="E71" s="43">
        <f t="shared" si="50"/>
        <v>29</v>
      </c>
      <c r="F71" s="42">
        <f t="shared" si="51"/>
        <v>0.5</v>
      </c>
      <c r="G71" s="43">
        <f t="shared" si="52"/>
        <v>64</v>
      </c>
      <c r="H71" s="44">
        <f>1+H70</f>
        <v>27</v>
      </c>
      <c r="I71" s="45">
        <f>I70+1</f>
        <v>62</v>
      </c>
      <c r="J71" s="23">
        <v>57</v>
      </c>
      <c r="K71" s="18">
        <v>0.2</v>
      </c>
      <c r="L71" s="17"/>
      <c r="M71" s="27">
        <f t="shared" si="79"/>
        <v>0</v>
      </c>
      <c r="N71" s="17">
        <v>28</v>
      </c>
      <c r="O71" s="18">
        <v>0.3</v>
      </c>
      <c r="P71" s="17"/>
      <c r="Q71" s="18">
        <f t="shared" si="60"/>
        <v>0</v>
      </c>
      <c r="R71" s="23"/>
      <c r="S71" s="36">
        <f t="shared" si="76"/>
        <v>0</v>
      </c>
      <c r="T71" s="17"/>
      <c r="U71" s="18">
        <f t="shared" si="62"/>
        <v>0</v>
      </c>
      <c r="V71" s="19"/>
      <c r="W71" s="18">
        <f t="shared" si="63"/>
        <v>0</v>
      </c>
      <c r="X71" s="17"/>
      <c r="Y71" s="18">
        <f t="shared" si="78"/>
        <v>0</v>
      </c>
      <c r="Z71" s="17"/>
      <c r="AA71" s="18">
        <f t="shared" si="65"/>
        <v>0</v>
      </c>
      <c r="AB71" s="17"/>
      <c r="AC71" s="18">
        <f t="shared" si="66"/>
        <v>0</v>
      </c>
      <c r="AD71" s="19"/>
      <c r="AE71" s="18">
        <f t="shared" si="67"/>
        <v>0</v>
      </c>
      <c r="AF71" s="17"/>
      <c r="AG71" s="18">
        <f t="shared" si="68"/>
        <v>0</v>
      </c>
      <c r="AH71" s="17"/>
      <c r="AI71" s="18">
        <f t="shared" si="69"/>
        <v>0</v>
      </c>
      <c r="AJ71" s="20"/>
      <c r="AK71" s="18">
        <f t="shared" si="70"/>
        <v>0</v>
      </c>
      <c r="AL71" s="21"/>
      <c r="AM71" s="18">
        <f t="shared" si="71"/>
        <v>0</v>
      </c>
      <c r="AN71" s="20"/>
      <c r="AO71" s="18">
        <f t="shared" si="72"/>
        <v>0</v>
      </c>
      <c r="AP71" s="20"/>
      <c r="AQ71" s="18">
        <f t="shared" si="73"/>
        <v>0</v>
      </c>
      <c r="AR71" s="22"/>
      <c r="AS71" s="18">
        <f t="shared" si="74"/>
        <v>0</v>
      </c>
      <c r="AT71" s="22"/>
      <c r="AU71" s="18">
        <f t="shared" si="75"/>
        <v>0</v>
      </c>
      <c r="AV71" s="17"/>
      <c r="AW71" s="18">
        <f t="shared" si="58"/>
        <v>0</v>
      </c>
    </row>
    <row r="72" spans="1:49" s="5" customFormat="1" ht="28.2">
      <c r="A72" s="77" t="s">
        <v>61</v>
      </c>
      <c r="B72" s="31">
        <v>346</v>
      </c>
      <c r="C72" s="6" t="s">
        <v>76</v>
      </c>
      <c r="D72" s="83">
        <f t="shared" si="49"/>
        <v>0.2</v>
      </c>
      <c r="E72" s="43">
        <f t="shared" si="50"/>
        <v>31</v>
      </c>
      <c r="F72" s="42">
        <f t="shared" si="51"/>
        <v>0.2</v>
      </c>
      <c r="G72" s="43">
        <f t="shared" si="52"/>
        <v>66</v>
      </c>
      <c r="H72" s="44">
        <f>1+H70</f>
        <v>27</v>
      </c>
      <c r="I72" s="45">
        <f>I70+1</f>
        <v>62</v>
      </c>
      <c r="J72" s="23">
        <v>51</v>
      </c>
      <c r="K72" s="24">
        <f>(IF(J72&gt;0,IF(J72&gt;26,1,IF(J72&gt;2,28-J72,IF(J72=2,27,30))),0))/5</f>
        <v>0.2</v>
      </c>
      <c r="L72" s="25"/>
      <c r="M72" s="27">
        <f t="shared" si="79"/>
        <v>0</v>
      </c>
      <c r="N72" s="25"/>
      <c r="O72" s="18"/>
      <c r="P72" s="25"/>
      <c r="Q72" s="18">
        <f t="shared" si="60"/>
        <v>0</v>
      </c>
      <c r="R72" s="23"/>
      <c r="S72" s="36">
        <f t="shared" si="76"/>
        <v>0</v>
      </c>
      <c r="T72" s="25"/>
      <c r="U72" s="18">
        <f t="shared" si="62"/>
        <v>0</v>
      </c>
      <c r="V72" s="25"/>
      <c r="W72" s="18">
        <f t="shared" si="63"/>
        <v>0</v>
      </c>
      <c r="X72" s="19"/>
      <c r="Y72" s="18">
        <f t="shared" si="78"/>
        <v>0</v>
      </c>
      <c r="Z72" s="17"/>
      <c r="AA72" s="18">
        <f t="shared" si="65"/>
        <v>0</v>
      </c>
      <c r="AB72" s="25"/>
      <c r="AC72" s="18">
        <f t="shared" si="66"/>
        <v>0</v>
      </c>
      <c r="AD72" s="19"/>
      <c r="AE72" s="18">
        <f t="shared" si="67"/>
        <v>0</v>
      </c>
      <c r="AF72" s="19"/>
      <c r="AG72" s="18">
        <f t="shared" si="68"/>
        <v>0</v>
      </c>
      <c r="AH72" s="19"/>
      <c r="AI72" s="18">
        <f t="shared" si="69"/>
        <v>0</v>
      </c>
      <c r="AJ72" s="22"/>
      <c r="AK72" s="18">
        <f t="shared" si="70"/>
        <v>0</v>
      </c>
      <c r="AL72" s="22"/>
      <c r="AM72" s="18">
        <f t="shared" si="71"/>
        <v>0</v>
      </c>
      <c r="AN72" s="22"/>
      <c r="AO72" s="18">
        <f t="shared" si="72"/>
        <v>0</v>
      </c>
      <c r="AP72" s="22"/>
      <c r="AQ72" s="18">
        <f t="shared" si="73"/>
        <v>0</v>
      </c>
      <c r="AR72" s="22"/>
      <c r="AS72" s="18">
        <f t="shared" si="74"/>
        <v>0</v>
      </c>
      <c r="AT72" s="22"/>
      <c r="AU72" s="18">
        <f t="shared" si="75"/>
        <v>0</v>
      </c>
      <c r="AV72" s="17"/>
      <c r="AW72" s="18">
        <f t="shared" si="58"/>
        <v>0</v>
      </c>
    </row>
    <row r="73" spans="1:49" s="5" customFormat="1">
      <c r="A73" s="35"/>
      <c r="B73" s="9"/>
      <c r="C73" s="35"/>
      <c r="D73" s="39"/>
      <c r="E73" s="39"/>
      <c r="F73" s="39"/>
      <c r="G73" s="39"/>
      <c r="H73" s="39"/>
      <c r="I73" s="39"/>
      <c r="K73" s="5">
        <f t="shared" ref="K73" si="80">IF(J73&gt;0,IF(J73&gt;26,1,IF(J73&gt;2,28-J73,IF(J73=2,27,30))),0)</f>
        <v>0</v>
      </c>
      <c r="M73" s="39">
        <f t="shared" ref="M73" si="81">IF(L73&gt;0,IF(L73&gt;26,1,IF(L73&gt;2,28-L73,IF(L73=2,27,30))),0)</f>
        <v>0</v>
      </c>
      <c r="O73" s="5">
        <f t="shared" ref="O73" si="82">IF(N73&gt;0,IF(N73&gt;26,1,IF(N73&gt;2,28-N73,IF(N73=2,27,30))),0)</f>
        <v>0</v>
      </c>
      <c r="Q73" s="5">
        <f t="shared" ref="Q73" si="83">IF(P73&gt;0,IF(P73&gt;26,1,IF(P73&gt;2,28-P73,IF(P73=2,27,30))),0)</f>
        <v>0</v>
      </c>
      <c r="S73" s="91">
        <f t="shared" ref="S73" si="84">IF(R73&gt;0,IF(R73&gt;26,1,IF(R73&gt;2,28-R73,IF(R73=2,27,30))),0)</f>
        <v>0</v>
      </c>
      <c r="T73" s="9"/>
      <c r="U73" s="5">
        <f t="shared" ref="U73" si="85">IF(T73&gt;0,IF(T73&gt;26,1,IF(T73&gt;2,28-T73,IF(T73=2,27,30))),0)</f>
        <v>0</v>
      </c>
      <c r="W73" s="5">
        <f t="shared" ref="W73" si="86">IF(V73&gt;0,IF(V73&gt;26,1,IF(V73&gt;2,28-V73,IF(V73=2,27,30))),0)</f>
        <v>0</v>
      </c>
      <c r="Y73" s="5">
        <f t="shared" ref="Y73" si="87">IF(X73&gt;0,IF(X73&gt;26,1,IF(X73&gt;2,28-X73,IF(X73=2,27,30))),0)</f>
        <v>0</v>
      </c>
      <c r="Z73" s="4"/>
      <c r="AA73" s="5">
        <f t="shared" ref="AA73" si="88">IF(Z73&gt;0,IF(Z73&gt;26,1,IF(Z73&gt;2,28-Z73,IF(Z73=2,27,30))),0)</f>
        <v>0</v>
      </c>
      <c r="AC73" s="5">
        <f t="shared" ref="AC73" si="89">IF(AB73&gt;0,IF(AB73&gt;26,1,IF(AB73&gt;2,28-AB73,IF(AB73=2,27,30))),0)</f>
        <v>0</v>
      </c>
      <c r="AE73" s="5">
        <f t="shared" ref="AE73" si="90">IF(AD73&gt;0,IF(AD73&gt;26,1,IF(AD73&gt;2,28-AD73,IF(AD73=2,27,30))),0)</f>
        <v>0</v>
      </c>
      <c r="AF73" s="10"/>
      <c r="AG73" s="5">
        <f t="shared" ref="AG73" si="91">IF(AF73&gt;0,IF(AF73&gt;26,1,IF(AF73&gt;2,28-AF73,IF(AF73=2,27,30))),0)</f>
        <v>0</v>
      </c>
      <c r="AH73" s="10"/>
      <c r="AI73" s="5">
        <f t="shared" ref="AI73" si="92">IF(AH73&gt;0,IF(AH73&gt;26,1,IF(AH73&gt;2,28-AH73,IF(AH73=2,27,30))),0)</f>
        <v>0</v>
      </c>
      <c r="AK73" s="5">
        <f t="shared" ref="AK73" si="93">IF(AJ73&gt;0,IF(AJ73&gt;26,1,IF(AJ73&gt;2,28-AJ73,IF(AJ73=2,27,30))),0)</f>
        <v>0</v>
      </c>
      <c r="AM73" s="5">
        <f t="shared" ref="AM73" si="94">IF(AL73&gt;0,IF(AL73&gt;26,1,IF(AL73&gt;2,28-AL73,IF(AL73=2,27,30))),0)</f>
        <v>0</v>
      </c>
      <c r="AO73" s="5">
        <f t="shared" ref="AO73" si="95">IF(AN73&gt;0,IF(AN73&gt;26,1,IF(AN73&gt;2,28-AN73,IF(AN73=2,27,30))),0)</f>
        <v>0</v>
      </c>
      <c r="AQ73" s="5">
        <f t="shared" ref="AQ73" si="96">IF(AP73&gt;0,IF(AP73&gt;26,1,IF(AP73&gt;2,28-AP73,IF(AP73=2,27,30))),0)</f>
        <v>0</v>
      </c>
      <c r="AS73" s="5">
        <f t="shared" ref="AS73" si="97">IF(AR73&gt;0,IF(AR73&gt;26,1,IF(AR73&gt;2,28-AR73,IF(AR73=2,27,30))),0)</f>
        <v>0</v>
      </c>
      <c r="AU73" s="5">
        <f t="shared" ref="AU73" si="98">IF(AT73&gt;0,IF(AT73&gt;26,1,IF(AT73&gt;2,28-AT73,IF(AT73=2,27,30))),0)</f>
        <v>0</v>
      </c>
      <c r="AW73" s="5">
        <f t="shared" ref="AW73" si="99">IF(AV73&gt;0,IF(AV73&gt;26,1,IF(AV73&gt;2,28-AV73,IF(AV73=2,27,30))),0)</f>
        <v>0</v>
      </c>
    </row>
    <row r="74" spans="1:49" s="5" customFormat="1">
      <c r="A74" s="35"/>
      <c r="B74" s="9"/>
      <c r="C74" s="35"/>
      <c r="D74" s="39"/>
      <c r="E74" s="39"/>
      <c r="F74" s="39"/>
      <c r="G74" s="39"/>
      <c r="H74" s="39"/>
      <c r="I74" s="39"/>
      <c r="M74" s="39"/>
      <c r="S74" s="91"/>
      <c r="T74" s="9"/>
      <c r="Z74" s="4"/>
      <c r="AF74" s="10"/>
      <c r="AH74" s="10"/>
    </row>
    <row r="75" spans="1:49" s="5" customFormat="1">
      <c r="A75" s="35"/>
      <c r="B75" s="9"/>
      <c r="C75" s="35"/>
      <c r="D75" s="39"/>
      <c r="E75" s="39"/>
      <c r="F75" s="39"/>
      <c r="G75" s="39"/>
      <c r="H75" s="39"/>
      <c r="I75" s="39"/>
      <c r="M75" s="39"/>
      <c r="S75" s="91"/>
      <c r="T75" s="9"/>
      <c r="Z75" s="4"/>
      <c r="AF75" s="10"/>
      <c r="AH75" s="10"/>
    </row>
    <row r="76" spans="1:49" s="5" customFormat="1">
      <c r="A76" s="35"/>
      <c r="B76" s="9"/>
      <c r="C76" s="35"/>
      <c r="D76" s="39"/>
      <c r="E76" s="39"/>
      <c r="F76" s="39"/>
      <c r="G76" s="39"/>
      <c r="H76" s="39"/>
      <c r="I76" s="39"/>
      <c r="M76" s="39"/>
      <c r="S76" s="91"/>
      <c r="T76" s="9"/>
      <c r="Z76" s="4"/>
      <c r="AF76" s="10"/>
      <c r="AH76" s="10"/>
    </row>
    <row r="77" spans="1:49" s="5" customFormat="1">
      <c r="A77" s="35"/>
      <c r="B77" s="9"/>
      <c r="C77" s="35"/>
      <c r="D77" s="39"/>
      <c r="E77" s="39"/>
      <c r="F77" s="39"/>
      <c r="G77" s="39"/>
      <c r="H77" s="39"/>
      <c r="I77" s="39"/>
      <c r="M77" s="39"/>
      <c r="S77" s="91"/>
      <c r="T77" s="9"/>
      <c r="Z77" s="4"/>
      <c r="AF77" s="10"/>
      <c r="AH77" s="10"/>
    </row>
    <row r="78" spans="1:49">
      <c r="N78" s="1"/>
      <c r="T78" s="3"/>
      <c r="Z78" s="2"/>
      <c r="AD78" s="1"/>
      <c r="AF78" s="11"/>
      <c r="AH78" s="11"/>
    </row>
    <row r="79" spans="1:49">
      <c r="N79" s="1"/>
      <c r="T79" s="3"/>
      <c r="Z79" s="2"/>
      <c r="AD79" s="1"/>
      <c r="AF79" s="11"/>
      <c r="AH79" s="11"/>
    </row>
    <row r="80" spans="1:49">
      <c r="N80" s="1"/>
      <c r="T80" s="3"/>
      <c r="Z80" s="2"/>
      <c r="AD80" s="1"/>
      <c r="AF80" s="11"/>
      <c r="AH80" s="11"/>
    </row>
    <row r="81" spans="14:34">
      <c r="N81" s="1"/>
      <c r="T81" s="3"/>
      <c r="Z81" s="2"/>
      <c r="AD81" s="1"/>
      <c r="AF81" s="11"/>
      <c r="AH81" s="11"/>
    </row>
    <row r="82" spans="14:34">
      <c r="T82" s="11"/>
      <c r="AF82" s="11"/>
    </row>
    <row r="83" spans="14:34">
      <c r="T83" s="11"/>
      <c r="AF83" s="11"/>
    </row>
  </sheetData>
  <autoFilter ref="A2:AW73">
    <filterColumn colId="3" showButton="0"/>
    <filterColumn colId="5" showButton="0"/>
    <filterColumn colId="7" showButton="0"/>
    <filterColumn colId="9" showButton="0"/>
    <filterColumn colId="11" showButton="0"/>
    <filterColumn colId="13" showButton="0"/>
    <filterColumn colId="15" showButton="0"/>
    <filterColumn colId="21" showButton="0"/>
    <filterColumn colId="23" showButton="0"/>
    <filterColumn colId="25" showButton="0"/>
    <filterColumn colId="27" showButton="0"/>
    <filterColumn colId="29" showButton="0"/>
    <filterColumn colId="31" showButton="0"/>
    <filterColumn colId="33" showButton="0"/>
    <filterColumn colId="35" showButton="0"/>
    <filterColumn colId="37" showButton="0"/>
    <filterColumn colId="39" showButton="0"/>
    <filterColumn colId="41" showButton="0"/>
    <filterColumn colId="43" showButton="0"/>
    <filterColumn colId="45" showButton="0"/>
    <filterColumn colId="47" showButton="0"/>
  </autoFilter>
  <sortState ref="A42:AW72">
    <sortCondition ref="E42:E72"/>
  </sortState>
  <mergeCells count="26">
    <mergeCell ref="A2:A3"/>
    <mergeCell ref="B2:B3"/>
    <mergeCell ref="C2:C3"/>
    <mergeCell ref="AV2:AW2"/>
    <mergeCell ref="J2:K2"/>
    <mergeCell ref="L2:M2"/>
    <mergeCell ref="AD2:AE2"/>
    <mergeCell ref="AF2:AG2"/>
    <mergeCell ref="AH2:AI2"/>
    <mergeCell ref="AJ2:AK2"/>
    <mergeCell ref="N2:O2"/>
    <mergeCell ref="AL2:AM2"/>
    <mergeCell ref="P2:Q2"/>
    <mergeCell ref="V2:W2"/>
    <mergeCell ref="T2:U2"/>
    <mergeCell ref="R2:S2"/>
    <mergeCell ref="AP2:AQ2"/>
    <mergeCell ref="AR2:AS2"/>
    <mergeCell ref="AT2:AU2"/>
    <mergeCell ref="D2:E2"/>
    <mergeCell ref="F2:G2"/>
    <mergeCell ref="X2:Y2"/>
    <mergeCell ref="Z2:AA2"/>
    <mergeCell ref="AB2:AC2"/>
    <mergeCell ref="H2:I2"/>
    <mergeCell ref="AN2:AO2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40" fitToHeight="0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Спартакиада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Горюнова Елена Александровна</dc:creator>
  <cp:lastModifiedBy>пользователь</cp:lastModifiedBy>
  <cp:lastPrinted>2023-03-21T09:44:22Z</cp:lastPrinted>
  <dcterms:created xsi:type="dcterms:W3CDTF">2023-03-03T10:02:31Z</dcterms:created>
  <dcterms:modified xsi:type="dcterms:W3CDTF">2023-05-15T10:33:42Z</dcterms:modified>
</cp:coreProperties>
</file>